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760" activeTab="0"/>
  </bookViews>
  <sheets>
    <sheet name="Inc" sheetId="1" r:id="rId1"/>
    <sheet name="OCI" sheetId="2" r:id="rId2"/>
    <sheet name="BS" sheetId="3" r:id="rId3"/>
    <sheet name="EQ" sheetId="4" r:id="rId4"/>
    <sheet name="CF" sheetId="5" r:id="rId5"/>
  </sheets>
  <definedNames>
    <definedName name="_xlnm.Print_Area" localSheetId="0">'Inc'!$A$1:$J$49</definedName>
  </definedNames>
  <calcPr fullCalcOnLoad="1"/>
</workbook>
</file>

<file path=xl/sharedStrings.xml><?xml version="1.0" encoding="utf-8"?>
<sst xmlns="http://schemas.openxmlformats.org/spreadsheetml/2006/main" count="244" uniqueCount="156">
  <si>
    <t>PENTAMASTER CORPORATION BERHAD (572307-U)</t>
  </si>
  <si>
    <t>QUARTERLY REPORT ON UNAUDITED CONSOLIDATED RESULTS</t>
  </si>
  <si>
    <t>FOR THE FINANCIAL QUARTER ENDED 31 MARCH 2010</t>
  </si>
  <si>
    <t>Note</t>
  </si>
  <si>
    <t>RM'000</t>
  </si>
  <si>
    <t>Revenue</t>
  </si>
  <si>
    <t>Cost of goods sold</t>
  </si>
  <si>
    <t>Gross profit</t>
  </si>
  <si>
    <t>Other income</t>
  </si>
  <si>
    <t>Administrative expenses</t>
  </si>
  <si>
    <t>Distribution costs</t>
  </si>
  <si>
    <t>Other expenses</t>
  </si>
  <si>
    <t>Finance costs</t>
  </si>
  <si>
    <t>Taxation</t>
  </si>
  <si>
    <t>Non-controlling interests</t>
  </si>
  <si>
    <t xml:space="preserve">   - Basic </t>
  </si>
  <si>
    <t xml:space="preserve">   - Diluted </t>
  </si>
  <si>
    <t>CONDENSED CONSOLIDATED STATEMENT OF COMPREHENSIVE INCOME</t>
  </si>
  <si>
    <t>CONDENSED CONSOLIDATED STATEMENT OF FINANCIAL POSITION</t>
  </si>
  <si>
    <t>Unaudited</t>
  </si>
  <si>
    <t>Audited</t>
  </si>
  <si>
    <t xml:space="preserve">As at </t>
  </si>
  <si>
    <t>ASSETS</t>
  </si>
  <si>
    <t>Non Current Assets</t>
  </si>
  <si>
    <t>Property, plant and equipment</t>
  </si>
  <si>
    <t>Intangible assets</t>
  </si>
  <si>
    <t>Current Assets</t>
  </si>
  <si>
    <t>Inventories</t>
  </si>
  <si>
    <t>Trade receivables</t>
  </si>
  <si>
    <t>Other receivables, deposits &amp; prepayments</t>
  </si>
  <si>
    <t>Tax recoverable</t>
  </si>
  <si>
    <t>Cash and bank balances</t>
  </si>
  <si>
    <t>TOTAL ASSETS</t>
  </si>
  <si>
    <t>EQUITY AND LIABILITIES</t>
  </si>
  <si>
    <t>Share capital</t>
  </si>
  <si>
    <t>Reserves</t>
  </si>
  <si>
    <t>Total Equity</t>
  </si>
  <si>
    <t>Non Current Liabilities</t>
  </si>
  <si>
    <t>Term loans</t>
  </si>
  <si>
    <t>Deferred income</t>
  </si>
  <si>
    <t>Deferred tax liabilities</t>
  </si>
  <si>
    <t>Current Liabilities</t>
  </si>
  <si>
    <t>Trade payables</t>
  </si>
  <si>
    <t>Other payables and accruals</t>
  </si>
  <si>
    <t>Provision for warranty costs</t>
  </si>
  <si>
    <t>Short term borrowings</t>
  </si>
  <si>
    <t xml:space="preserve">   - overdrafts</t>
  </si>
  <si>
    <t xml:space="preserve">   - other borrowings</t>
  </si>
  <si>
    <t>Total Liabilities</t>
  </si>
  <si>
    <t>TOTAL EQUITY AND LIABILITIES</t>
  </si>
  <si>
    <t>CONDENSED CONSOLIDATED STATEMENT OF CASH FLOWS</t>
  </si>
  <si>
    <t>Cash Flows From Operating Activities</t>
  </si>
  <si>
    <t>Loss before taxation</t>
  </si>
  <si>
    <t>Adjustments for -</t>
  </si>
  <si>
    <t xml:space="preserve">  Allowance for doubtful debts</t>
  </si>
  <si>
    <t xml:space="preserve">  Allowance for doubtful debts no longer required</t>
  </si>
  <si>
    <t xml:space="preserve">  Amortisation of intangible assets</t>
  </si>
  <si>
    <t xml:space="preserve">  Deferred income released</t>
  </si>
  <si>
    <t xml:space="preserve">  Bad debts written off</t>
  </si>
  <si>
    <t xml:space="preserve">  Depreciation </t>
  </si>
  <si>
    <t xml:space="preserve">  Interest expense</t>
  </si>
  <si>
    <t xml:space="preserve">  Interest income</t>
  </si>
  <si>
    <t xml:space="preserve">  Inventory written off</t>
  </si>
  <si>
    <t xml:space="preserve">  Inventory written down </t>
  </si>
  <si>
    <t xml:space="preserve">  Gain/(Loss) on disposal of property, plant and equipment</t>
  </si>
  <si>
    <t xml:space="preserve">  Unrealised (gain)/loss on foreign exchange</t>
  </si>
  <si>
    <t>Operating loss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</si>
  <si>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</si>
  <si>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</si>
  <si>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</si>
  <si>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</si>
  <si>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generated from operations</t>
  </si>
  <si>
    <t>Interest paid</t>
  </si>
  <si>
    <t>Grant received</t>
  </si>
  <si>
    <t>Tax refund</t>
  </si>
  <si>
    <t>Tax paid</t>
  </si>
  <si>
    <t>Net cash generated from operating activities</t>
  </si>
  <si>
    <t>Cash Flows From Investing Activities</t>
  </si>
  <si>
    <t>`</t>
  </si>
  <si>
    <t>Interest received</t>
  </si>
  <si>
    <t>Development expenditure</t>
  </si>
  <si>
    <t>Proceeds from disposal of property, plant &amp; equipment</t>
  </si>
  <si>
    <t>Purchase of computer software</t>
  </si>
  <si>
    <t>Purchase of property, plant and equipment</t>
  </si>
  <si>
    <t>Net cash outflow from investing activities</t>
  </si>
  <si>
    <t>Cash Flows From Financing Activities</t>
  </si>
  <si>
    <t>Proceeds from term loan drawdown</t>
  </si>
  <si>
    <t>Hire purchase payables</t>
  </si>
  <si>
    <t>Repayment of term loan</t>
  </si>
  <si>
    <t>Net cash (outflow)/inflow from financing activities</t>
  </si>
  <si>
    <t>Net Increase In Cash And Cash Equivalents</t>
  </si>
  <si>
    <t>Cash And Cash Equivalents As At 1 January</t>
  </si>
  <si>
    <t>Foreign exchange differences on opening balance</t>
  </si>
  <si>
    <t>Cash And Cash Equivalents As At 31 December</t>
  </si>
  <si>
    <t>CONDENSED CONSOLIDATED STATEMENT OF CHANGES IN EQUITY</t>
  </si>
  <si>
    <t>Distributable</t>
  </si>
  <si>
    <t xml:space="preserve">Share </t>
  </si>
  <si>
    <t>Exchange</t>
  </si>
  <si>
    <t xml:space="preserve">Retained </t>
  </si>
  <si>
    <t>Total</t>
  </si>
  <si>
    <t>Capital</t>
  </si>
  <si>
    <t>Premium</t>
  </si>
  <si>
    <t>Fluctuation</t>
  </si>
  <si>
    <t>Profits</t>
  </si>
  <si>
    <t>Interest</t>
  </si>
  <si>
    <t>Equity</t>
  </si>
  <si>
    <t>Reserve</t>
  </si>
  <si>
    <t>As at 1 January 2010</t>
  </si>
  <si>
    <t>As at 31 March 2010</t>
  </si>
  <si>
    <t>As at 1 January 2009</t>
  </si>
  <si>
    <t>As at 31 March 2009</t>
  </si>
  <si>
    <t xml:space="preserve">The Condensed Consolidated Statement of Changes in Equity should be read in conjunction </t>
  </si>
  <si>
    <t>Equity Attributable To Owners of the Parents</t>
  </si>
  <si>
    <t>Non-Controlling interest</t>
  </si>
  <si>
    <t>controlling</t>
  </si>
  <si>
    <t>Non-</t>
  </si>
  <si>
    <t>Other comprehensive income:</t>
  </si>
  <si>
    <t>Total comprehensive income attributable to:</t>
  </si>
  <si>
    <t>Effects of applying FRS 139</t>
  </si>
  <si>
    <t>Restated balance</t>
  </si>
  <si>
    <t>Total comprehensive income for the period</t>
  </si>
  <si>
    <t>Restated</t>
  </si>
  <si>
    <t>CONDENSED CONSOLIDATED INCOME STATEMENT</t>
  </si>
  <si>
    <t>31/3/2010</t>
  </si>
  <si>
    <t>31/3/2009</t>
  </si>
  <si>
    <t>(restated)</t>
  </si>
  <si>
    <t>Financial Period Ended</t>
  </si>
  <si>
    <t xml:space="preserve">     Cumulative Period</t>
  </si>
  <si>
    <t xml:space="preserve">     Individual Quarter</t>
  </si>
  <si>
    <t>Operating loss</t>
  </si>
  <si>
    <t>Loss for the period</t>
  </si>
  <si>
    <t>Loss attributable to :</t>
  </si>
  <si>
    <t>Owners of the Parent</t>
  </si>
  <si>
    <t xml:space="preserve">Loss per share attributable to </t>
  </si>
  <si>
    <t>N/A</t>
  </si>
  <si>
    <t xml:space="preserve">The Condensed Consolidated Income Statement should be read in conjunction with the </t>
  </si>
  <si>
    <t>Audited Financial Statements for the year ended 31 December 2009.</t>
  </si>
  <si>
    <t xml:space="preserve">       3 Months Ended</t>
  </si>
  <si>
    <t>Translation of foreign operations</t>
  </si>
  <si>
    <t>Other comprehensive income net of tax</t>
  </si>
  <si>
    <t>owners of the parent (sen) :-</t>
  </si>
  <si>
    <t xml:space="preserve">The Condensed Consolidated Statement of Comprehensive Income should be read in conjunction with the </t>
  </si>
  <si>
    <t>31/12/2009</t>
  </si>
  <si>
    <t xml:space="preserve">The Condensed Consolidated Statement of Financial Position should be read in conjunction with the </t>
  </si>
  <si>
    <t xml:space="preserve">      Non Distributable </t>
  </si>
  <si>
    <t xml:space="preserve">               Attributable to Owners of the Parent</t>
  </si>
  <si>
    <t>with the Audited Financial Statements for the year ended 31 December 2009.</t>
  </si>
  <si>
    <t>3 Months</t>
  </si>
  <si>
    <t xml:space="preserve">ended </t>
  </si>
  <si>
    <t>The Condensed Consolidated Cash Flow Statement should be read in conjunction with the Annual</t>
  </si>
  <si>
    <t>Audited Financial Statements of the Group for the year ended 31 December 2009.</t>
  </si>
  <si>
    <t>Derivative financial instruments</t>
  </si>
  <si>
    <t xml:space="preserve">  Other non-cash movements</t>
  </si>
  <si>
    <t xml:space="preserve">           3 Months Ended</t>
  </si>
  <si>
    <t xml:space="preserve">          Individual Quarter</t>
  </si>
  <si>
    <t>Available-for-sale investments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</si>
</sst>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_);_(@_)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38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NumberFormat="1" applyFont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38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Alignment="1" quotePrefix="1">
      <alignment/>
    </xf>
    <xf numFmtId="0" fontId="9" fillId="0" borderId="0" xfId="0" applyNumberFormat="1" applyFont="1" applyAlignment="1">
      <alignment/>
    </xf>
    <xf numFmtId="41" fontId="0" fillId="0" borderId="13" xfId="0" applyNumberFormat="1" applyBorder="1" applyAlignment="1">
      <alignment/>
    </xf>
    <xf numFmtId="41" fontId="0" fillId="0" borderId="13" xfId="0" applyNumberForma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43" fontId="0" fillId="0" borderId="0" xfId="0" applyNumberFormat="1" applyFill="1" applyAlignment="1">
      <alignment horizontal="right"/>
    </xf>
    <xf numFmtId="0" fontId="5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38" fontId="8" fillId="33" borderId="0" xfId="0" applyFont="1" applyFill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center"/>
    </xf>
    <xf numFmtId="41" fontId="0" fillId="33" borderId="0" xfId="0" applyNumberFormat="1" applyFill="1" applyAlignment="1">
      <alignment/>
    </xf>
    <xf numFmtId="41" fontId="0" fillId="33" borderId="13" xfId="0" applyNumberFormat="1" applyFill="1" applyBorder="1" applyAlignment="1">
      <alignment/>
    </xf>
    <xf numFmtId="41" fontId="0" fillId="33" borderId="11" xfId="0" applyNumberFormat="1" applyFill="1" applyBorder="1" applyAlignment="1">
      <alignment/>
    </xf>
    <xf numFmtId="0" fontId="0" fillId="33" borderId="0" xfId="0" applyNumberFormat="1" applyFont="1" applyFill="1" applyAlignment="1">
      <alignment/>
    </xf>
    <xf numFmtId="41" fontId="0" fillId="33" borderId="14" xfId="0" applyNumberFormat="1" applyFill="1" applyBorder="1" applyAlignment="1">
      <alignment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 quotePrefix="1">
      <alignment horizontal="right"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12" xfId="0" applyNumberFormat="1" applyFill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horizontal="right"/>
    </xf>
    <xf numFmtId="41" fontId="8" fillId="0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6</xdr:row>
      <xdr:rowOff>76200</xdr:rowOff>
    </xdr:from>
    <xdr:to>
      <xdr:col>9</xdr:col>
      <xdr:colOff>352425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43550" y="1219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504825</xdr:colOff>
      <xdr:row>6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2647950" y="1200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24</xdr:row>
      <xdr:rowOff>76200</xdr:rowOff>
    </xdr:from>
    <xdr:to>
      <xdr:col>9</xdr:col>
      <xdr:colOff>352425</xdr:colOff>
      <xdr:row>24</xdr:row>
      <xdr:rowOff>76200</xdr:rowOff>
    </xdr:to>
    <xdr:sp>
      <xdr:nvSpPr>
        <xdr:cNvPr id="3" name="Line 3"/>
        <xdr:cNvSpPr>
          <a:spLocks/>
        </xdr:cNvSpPr>
      </xdr:nvSpPr>
      <xdr:spPr>
        <a:xfrm>
          <a:off x="5543550" y="4152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57150</xdr:rowOff>
    </xdr:from>
    <xdr:to>
      <xdr:col>3</xdr:col>
      <xdr:colOff>504825</xdr:colOff>
      <xdr:row>24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2647950" y="4133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28">
      <selection activeCell="I43" sqref="I43"/>
    </sheetView>
  </sheetViews>
  <sheetFormatPr defaultColWidth="9.140625" defaultRowHeight="12.75"/>
  <cols>
    <col min="1" max="4" width="9.140625" style="2" customWidth="1"/>
    <col min="5" max="5" width="13.140625" style="2" customWidth="1"/>
    <col min="6" max="6" width="10.140625" style="2" customWidth="1"/>
    <col min="7" max="8" width="6.140625" style="2" customWidth="1"/>
    <col min="9" max="9" width="11.140625" style="2" customWidth="1"/>
    <col min="10" max="10" width="10.140625" style="2" bestFit="1" customWidth="1"/>
    <col min="11" max="16384" width="9.140625" style="2" customWidth="1"/>
  </cols>
  <sheetData>
    <row r="1" ht="18">
      <c r="A1" s="1" t="s">
        <v>0</v>
      </c>
    </row>
    <row r="2" ht="15.75">
      <c r="A2" s="3" t="s">
        <v>1</v>
      </c>
    </row>
    <row r="3" ht="15.75">
      <c r="A3" s="3" t="s">
        <v>2</v>
      </c>
    </row>
    <row r="5" ht="15">
      <c r="A5" s="4" t="s">
        <v>122</v>
      </c>
    </row>
    <row r="6" ht="15">
      <c r="A6" s="4"/>
    </row>
    <row r="7" spans="5:9" s="5" customFormat="1" ht="12.75">
      <c r="E7" s="5" t="s">
        <v>154</v>
      </c>
      <c r="I7" s="5" t="s">
        <v>127</v>
      </c>
    </row>
    <row r="8" spans="5:10" ht="12.75">
      <c r="E8" s="35" t="s">
        <v>153</v>
      </c>
      <c r="F8" s="35"/>
      <c r="G8" s="5"/>
      <c r="H8" s="5"/>
      <c r="I8" s="6" t="s">
        <v>126</v>
      </c>
      <c r="J8" s="5"/>
    </row>
    <row r="9" spans="5:10" ht="12.75">
      <c r="E9" s="36" t="s">
        <v>123</v>
      </c>
      <c r="F9" s="36" t="s">
        <v>124</v>
      </c>
      <c r="G9" s="7"/>
      <c r="H9" s="7"/>
      <c r="I9" s="36" t="s">
        <v>123</v>
      </c>
      <c r="J9" s="36" t="s">
        <v>124</v>
      </c>
    </row>
    <row r="10" spans="5:10" ht="12.75">
      <c r="E10" s="36"/>
      <c r="F10" s="36" t="s">
        <v>125</v>
      </c>
      <c r="G10" s="7"/>
      <c r="H10" s="7"/>
      <c r="I10" s="36"/>
      <c r="J10" s="36" t="s">
        <v>125</v>
      </c>
    </row>
    <row r="11" spans="4:10" ht="12.75">
      <c r="D11" s="36" t="s">
        <v>3</v>
      </c>
      <c r="E11" s="36" t="s">
        <v>4</v>
      </c>
      <c r="F11" s="36" t="s">
        <v>4</v>
      </c>
      <c r="G11" s="5"/>
      <c r="H11" s="5"/>
      <c r="I11" s="36" t="s">
        <v>4</v>
      </c>
      <c r="J11" s="36" t="s">
        <v>4</v>
      </c>
    </row>
    <row r="12" spans="5:11" ht="12.75">
      <c r="E12" s="8"/>
      <c r="F12" s="8"/>
      <c r="G12" s="8"/>
      <c r="H12" s="8"/>
      <c r="I12" s="8"/>
      <c r="J12" s="8"/>
      <c r="K12" s="8"/>
    </row>
    <row r="13" spans="1:11" ht="12.75">
      <c r="A13" s="2" t="s">
        <v>5</v>
      </c>
      <c r="E13" s="8">
        <v>19300</v>
      </c>
      <c r="F13" s="8">
        <v>17633</v>
      </c>
      <c r="G13" s="8"/>
      <c r="H13" s="8"/>
      <c r="I13" s="8">
        <v>19300</v>
      </c>
      <c r="J13" s="8">
        <v>17633</v>
      </c>
      <c r="K13" s="8"/>
    </row>
    <row r="14" spans="5:11" ht="12.75">
      <c r="E14" s="8"/>
      <c r="F14" s="8"/>
      <c r="G14" s="8"/>
      <c r="H14" s="8"/>
      <c r="I14" s="8"/>
      <c r="J14" s="8"/>
      <c r="K14" s="8"/>
    </row>
    <row r="15" spans="1:11" ht="12.75">
      <c r="A15" s="2" t="s">
        <v>6</v>
      </c>
      <c r="E15" s="8">
        <v>-16815</v>
      </c>
      <c r="F15" s="8">
        <v>-19541</v>
      </c>
      <c r="G15" s="8"/>
      <c r="H15" s="8"/>
      <c r="I15" s="8">
        <v>-16815</v>
      </c>
      <c r="J15" s="8">
        <v>-19541</v>
      </c>
      <c r="K15" s="8"/>
    </row>
    <row r="16" spans="5:14" ht="12.75">
      <c r="E16" s="8"/>
      <c r="F16" s="8"/>
      <c r="G16" s="8"/>
      <c r="H16" s="8"/>
      <c r="I16" s="8"/>
      <c r="J16" s="8"/>
      <c r="K16" s="8"/>
      <c r="N16" s="2" t="s">
        <v>78</v>
      </c>
    </row>
    <row r="17" spans="1:11" ht="12.75">
      <c r="A17" s="2" t="s">
        <v>7</v>
      </c>
      <c r="E17" s="9">
        <f>+E13+E15</f>
        <v>2485</v>
      </c>
      <c r="F17" s="9">
        <f>+F13+F15</f>
        <v>-1908</v>
      </c>
      <c r="G17" s="8"/>
      <c r="H17" s="8"/>
      <c r="I17" s="9">
        <f>+I13+I15</f>
        <v>2485</v>
      </c>
      <c r="J17" s="9">
        <f>+J13+J15</f>
        <v>-1908</v>
      </c>
      <c r="K17" s="8"/>
    </row>
    <row r="18" spans="5:11" ht="12.75">
      <c r="E18" s="8"/>
      <c r="F18" s="8"/>
      <c r="G18" s="8"/>
      <c r="H18" s="8"/>
      <c r="I18" s="8"/>
      <c r="J18" s="8"/>
      <c r="K18" s="8"/>
    </row>
    <row r="19" spans="1:11" ht="12.75">
      <c r="A19" s="2" t="s">
        <v>8</v>
      </c>
      <c r="E19" s="8">
        <v>700</v>
      </c>
      <c r="F19" s="8">
        <v>949</v>
      </c>
      <c r="G19" s="8"/>
      <c r="H19" s="8"/>
      <c r="I19" s="8">
        <v>700</v>
      </c>
      <c r="J19" s="8">
        <v>949</v>
      </c>
      <c r="K19" s="8"/>
    </row>
    <row r="20" spans="5:11" ht="12.75">
      <c r="E20" s="8"/>
      <c r="F20" s="8"/>
      <c r="G20" s="8"/>
      <c r="H20" s="8"/>
      <c r="I20" s="8"/>
      <c r="J20" s="8"/>
      <c r="K20" s="8"/>
    </row>
    <row r="21" spans="1:11" ht="12.75">
      <c r="A21" s="2" t="s">
        <v>9</v>
      </c>
      <c r="E21" s="8">
        <f>-2832+39</f>
        <v>-2793</v>
      </c>
      <c r="F21" s="8">
        <v>-4326</v>
      </c>
      <c r="G21" s="8"/>
      <c r="H21" s="8"/>
      <c r="I21" s="8">
        <f>-2832+39</f>
        <v>-2793</v>
      </c>
      <c r="J21" s="8">
        <v>-4326</v>
      </c>
      <c r="K21" s="8"/>
    </row>
    <row r="22" spans="1:11" ht="12.75">
      <c r="A22" s="2" t="s">
        <v>10</v>
      </c>
      <c r="E22" s="8">
        <v>-1200</v>
      </c>
      <c r="F22" s="8">
        <v>-1172</v>
      </c>
      <c r="G22" s="8"/>
      <c r="H22" s="8"/>
      <c r="I22" s="8">
        <v>-1200</v>
      </c>
      <c r="J22" s="8">
        <v>-1172</v>
      </c>
      <c r="K22" s="8"/>
    </row>
    <row r="23" spans="1:11" ht="12.75">
      <c r="A23" s="2" t="s">
        <v>11</v>
      </c>
      <c r="E23" s="8">
        <v>-960</v>
      </c>
      <c r="F23" s="8">
        <v>-320</v>
      </c>
      <c r="G23" s="8"/>
      <c r="H23" s="8"/>
      <c r="I23" s="8">
        <v>-960</v>
      </c>
      <c r="J23" s="8">
        <v>-320</v>
      </c>
      <c r="K23" s="8"/>
    </row>
    <row r="24" spans="5:11" ht="12.75">
      <c r="E24" s="8"/>
      <c r="F24" s="8"/>
      <c r="G24" s="8"/>
      <c r="H24" s="8"/>
      <c r="I24" s="8"/>
      <c r="J24" s="8"/>
      <c r="K24" s="8"/>
    </row>
    <row r="25" spans="1:11" ht="12.75">
      <c r="A25" s="2" t="s">
        <v>129</v>
      </c>
      <c r="E25" s="9">
        <f>+E17+SUM(E19:E24)</f>
        <v>-1768</v>
      </c>
      <c r="F25" s="9">
        <f>+F17+SUM(F19:F24)</f>
        <v>-6777</v>
      </c>
      <c r="G25" s="8"/>
      <c r="H25" s="8"/>
      <c r="I25" s="9">
        <f>+I17+SUM(I19:I24)</f>
        <v>-1768</v>
      </c>
      <c r="J25" s="9">
        <f>+J17+SUM(J19:J24)</f>
        <v>-6777</v>
      </c>
      <c r="K25" s="8"/>
    </row>
    <row r="26" spans="5:11" ht="12.75">
      <c r="E26" s="8"/>
      <c r="F26" s="8"/>
      <c r="G26" s="8"/>
      <c r="H26" s="8"/>
      <c r="I26" s="8"/>
      <c r="J26" s="8"/>
      <c r="K26" s="8"/>
    </row>
    <row r="27" spans="1:11" ht="12.75">
      <c r="A27" s="2" t="s">
        <v>12</v>
      </c>
      <c r="E27" s="8">
        <v>-960</v>
      </c>
      <c r="F27" s="8">
        <v>-1098</v>
      </c>
      <c r="G27" s="8"/>
      <c r="H27" s="8"/>
      <c r="I27" s="8">
        <v>-960</v>
      </c>
      <c r="J27" s="8">
        <v>-1098</v>
      </c>
      <c r="K27" s="8"/>
    </row>
    <row r="28" spans="5:11" ht="12.75">
      <c r="E28" s="8"/>
      <c r="F28" s="8"/>
      <c r="G28" s="8"/>
      <c r="H28" s="8"/>
      <c r="I28" s="8"/>
      <c r="J28" s="8"/>
      <c r="K28" s="8"/>
    </row>
    <row r="29" spans="1:11" ht="12.75">
      <c r="A29" s="2" t="s">
        <v>52</v>
      </c>
      <c r="E29" s="9">
        <f>+E25+E27+E28</f>
        <v>-2728</v>
      </c>
      <c r="F29" s="9">
        <f>+F25+F27+F28</f>
        <v>-7875</v>
      </c>
      <c r="G29" s="8"/>
      <c r="H29" s="8"/>
      <c r="I29" s="9">
        <f>+I25+I27+I28</f>
        <v>-2728</v>
      </c>
      <c r="J29" s="9">
        <f>+J25+J27+J28</f>
        <v>-7875</v>
      </c>
      <c r="K29" s="8"/>
    </row>
    <row r="30" spans="5:11" ht="12.75">
      <c r="E30" s="8"/>
      <c r="F30" s="8"/>
      <c r="G30" s="8"/>
      <c r="H30" s="8"/>
      <c r="I30" s="8"/>
      <c r="J30" s="8"/>
      <c r="K30" s="8"/>
    </row>
    <row r="31" spans="1:11" ht="12.75">
      <c r="A31" s="2" t="s">
        <v>13</v>
      </c>
      <c r="E31" s="8">
        <v>-11</v>
      </c>
      <c r="F31" s="8">
        <v>-13</v>
      </c>
      <c r="G31" s="8"/>
      <c r="H31" s="8"/>
      <c r="I31" s="8">
        <v>-11</v>
      </c>
      <c r="J31" s="8">
        <v>-13</v>
      </c>
      <c r="K31" s="8"/>
    </row>
    <row r="32" spans="5:11" ht="12.75">
      <c r="E32" s="8"/>
      <c r="F32" s="8"/>
      <c r="G32" s="8"/>
      <c r="H32" s="8"/>
      <c r="I32" s="8"/>
      <c r="J32" s="8"/>
      <c r="K32" s="8"/>
    </row>
    <row r="33" spans="1:11" ht="13.5" thickBot="1">
      <c r="A33" s="2" t="s">
        <v>130</v>
      </c>
      <c r="E33" s="10">
        <f>+E29+E31</f>
        <v>-2739</v>
      </c>
      <c r="F33" s="10">
        <f>+F29+F31</f>
        <v>-7888</v>
      </c>
      <c r="G33" s="8"/>
      <c r="H33" s="8"/>
      <c r="I33" s="10">
        <f>+I29+I31</f>
        <v>-2739</v>
      </c>
      <c r="J33" s="10">
        <f>+J29+J31</f>
        <v>-7888</v>
      </c>
      <c r="K33" s="8"/>
    </row>
    <row r="34" spans="5:11" ht="13.5" thickTop="1">
      <c r="E34" s="8"/>
      <c r="F34" s="8"/>
      <c r="G34" s="8"/>
      <c r="H34" s="8"/>
      <c r="I34" s="8"/>
      <c r="J34" s="8"/>
      <c r="K34" s="8"/>
    </row>
    <row r="35" spans="1:11" ht="12.75">
      <c r="A35" s="2" t="s">
        <v>131</v>
      </c>
      <c r="E35" s="8"/>
      <c r="F35" s="8"/>
      <c r="G35" s="8"/>
      <c r="H35" s="8"/>
      <c r="I35" s="8"/>
      <c r="J35" s="8"/>
      <c r="K35" s="8"/>
    </row>
    <row r="36" spans="1:11" ht="12.75">
      <c r="A36" s="2" t="s">
        <v>132</v>
      </c>
      <c r="E36" s="8">
        <f>E33-E37</f>
        <v>-2584</v>
      </c>
      <c r="F36" s="8">
        <v>-7964</v>
      </c>
      <c r="G36" s="8"/>
      <c r="H36" s="8"/>
      <c r="I36" s="8">
        <f>I33-I37</f>
        <v>-2584</v>
      </c>
      <c r="J36" s="8">
        <v>-7964</v>
      </c>
      <c r="K36" s="8"/>
    </row>
    <row r="37" spans="1:11" ht="12.75">
      <c r="A37" s="2" t="s">
        <v>14</v>
      </c>
      <c r="E37" s="8">
        <v>-155</v>
      </c>
      <c r="F37" s="8">
        <v>76</v>
      </c>
      <c r="G37" s="8"/>
      <c r="H37" s="8"/>
      <c r="I37" s="8">
        <v>-155</v>
      </c>
      <c r="J37" s="8">
        <v>76</v>
      </c>
      <c r="K37" s="8"/>
    </row>
    <row r="38" spans="5:11" ht="12.75">
      <c r="E38" s="8"/>
      <c r="F38" s="8"/>
      <c r="G38" s="8"/>
      <c r="H38" s="8"/>
      <c r="I38" s="8"/>
      <c r="J38" s="8"/>
      <c r="K38" s="8"/>
    </row>
    <row r="39" spans="5:11" ht="13.5" thickBot="1">
      <c r="E39" s="10">
        <f>+E33</f>
        <v>-2739</v>
      </c>
      <c r="F39" s="10">
        <f>SUM(F36:F38)</f>
        <v>-7888</v>
      </c>
      <c r="G39" s="8"/>
      <c r="H39" s="8"/>
      <c r="I39" s="10">
        <f>+I33</f>
        <v>-2739</v>
      </c>
      <c r="J39" s="10">
        <f>SUM(J36:J38)</f>
        <v>-7888</v>
      </c>
      <c r="K39" s="8"/>
    </row>
    <row r="40" spans="5:11" ht="13.5" thickTop="1">
      <c r="E40" s="8"/>
      <c r="F40" s="8"/>
      <c r="G40" s="8"/>
      <c r="H40" s="8"/>
      <c r="I40" s="8"/>
      <c r="J40" s="8"/>
      <c r="K40" s="8"/>
    </row>
    <row r="41" spans="1:11" ht="12.75">
      <c r="A41" s="2" t="s">
        <v>133</v>
      </c>
      <c r="E41" s="8"/>
      <c r="F41" s="8"/>
      <c r="G41" s="8"/>
      <c r="H41" s="8"/>
      <c r="I41" s="8"/>
      <c r="J41" s="8"/>
      <c r="K41" s="8"/>
    </row>
    <row r="42" spans="1:11" ht="12.75">
      <c r="A42" s="2" t="s">
        <v>140</v>
      </c>
      <c r="E42" s="8"/>
      <c r="F42" s="8"/>
      <c r="G42" s="8"/>
      <c r="H42" s="8"/>
      <c r="I42" s="8"/>
      <c r="J42" s="8"/>
      <c r="K42" s="8"/>
    </row>
    <row r="43" spans="1:11" ht="12.75">
      <c r="A43" s="2" t="s">
        <v>15</v>
      </c>
      <c r="E43" s="11">
        <f>+E36/133243.05*100</f>
        <v>-1.9393131574217193</v>
      </c>
      <c r="F43" s="11">
        <f>+F36/133243.05*100</f>
        <v>-5.977047208090779</v>
      </c>
      <c r="G43" s="11"/>
      <c r="H43" s="11"/>
      <c r="I43" s="11">
        <f>+I36/133243.05*100</f>
        <v>-1.9393131574217193</v>
      </c>
      <c r="J43" s="11">
        <f>+J36/133243.05*100</f>
        <v>-5.977047208090779</v>
      </c>
      <c r="K43" s="8"/>
    </row>
    <row r="44" spans="5:11" ht="12.75">
      <c r="E44" s="11"/>
      <c r="F44" s="11"/>
      <c r="G44" s="11"/>
      <c r="H44" s="11"/>
      <c r="I44" s="11"/>
      <c r="J44" s="11"/>
      <c r="K44" s="8"/>
    </row>
    <row r="45" spans="1:11" ht="12.75">
      <c r="A45" s="2" t="s">
        <v>16</v>
      </c>
      <c r="E45" s="37" t="s">
        <v>134</v>
      </c>
      <c r="F45" s="37" t="s">
        <v>134</v>
      </c>
      <c r="G45" s="37"/>
      <c r="H45" s="37"/>
      <c r="I45" s="37" t="s">
        <v>134</v>
      </c>
      <c r="J45" s="37" t="s">
        <v>134</v>
      </c>
      <c r="K45" s="8"/>
    </row>
    <row r="46" spans="5:11" ht="12.75">
      <c r="E46" s="8"/>
      <c r="F46" s="8"/>
      <c r="G46" s="8"/>
      <c r="H46" s="8"/>
      <c r="I46" s="8"/>
      <c r="J46" s="8"/>
      <c r="K46" s="8"/>
    </row>
    <row r="47" spans="5:11" ht="12.75">
      <c r="E47" s="8"/>
      <c r="F47" s="8"/>
      <c r="G47" s="8"/>
      <c r="H47" s="8"/>
      <c r="I47" s="8"/>
      <c r="J47" s="8"/>
      <c r="K47" s="8"/>
    </row>
    <row r="48" spans="1:11" ht="12.75">
      <c r="A48" s="2" t="s">
        <v>135</v>
      </c>
      <c r="E48" s="8"/>
      <c r="F48" s="8"/>
      <c r="G48" s="8"/>
      <c r="H48" s="8"/>
      <c r="I48" s="8"/>
      <c r="J48" s="8"/>
      <c r="K48" s="8"/>
    </row>
    <row r="49" spans="1:11" ht="12.75">
      <c r="A49" s="2" t="s">
        <v>136</v>
      </c>
      <c r="E49" s="8"/>
      <c r="F49" s="8"/>
      <c r="G49" s="8"/>
      <c r="H49" s="8"/>
      <c r="I49" s="8"/>
      <c r="J49" s="8"/>
      <c r="K49" s="8"/>
    </row>
    <row r="50" spans="5:11" ht="12.75">
      <c r="E50" s="8"/>
      <c r="F50" s="8"/>
      <c r="G50" s="8"/>
      <c r="H50" s="8"/>
      <c r="I50" s="8"/>
      <c r="J50" s="8"/>
      <c r="K50" s="8"/>
    </row>
    <row r="51" spans="1:11" ht="12.75">
      <c r="A51" s="12"/>
      <c r="E51" s="8"/>
      <c r="F51" s="8"/>
      <c r="G51" s="8"/>
      <c r="H51" s="8"/>
      <c r="I51" s="8"/>
      <c r="J51" s="8"/>
      <c r="K51" s="8"/>
    </row>
    <row r="52" spans="1:11" ht="12.75">
      <c r="A52" s="12"/>
      <c r="E52" s="8"/>
      <c r="F52" s="8"/>
      <c r="G52" s="8"/>
      <c r="H52" s="8"/>
      <c r="I52" s="8"/>
      <c r="J52" s="8"/>
      <c r="K52" s="8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4" width="9.140625" style="39" customWidth="1"/>
    <col min="5" max="5" width="11.140625" style="39" customWidth="1"/>
    <col min="6" max="6" width="10.140625" style="39" customWidth="1"/>
    <col min="7" max="8" width="6.140625" style="39" customWidth="1"/>
    <col min="9" max="9" width="11.140625" style="39" customWidth="1"/>
    <col min="10" max="10" width="10.140625" style="39" bestFit="1" customWidth="1"/>
    <col min="11" max="16384" width="9.140625" style="39" customWidth="1"/>
  </cols>
  <sheetData>
    <row r="1" ht="18">
      <c r="A1" s="38" t="s">
        <v>0</v>
      </c>
    </row>
    <row r="2" ht="15.75">
      <c r="A2" s="40" t="s">
        <v>1</v>
      </c>
    </row>
    <row r="3" ht="15.75">
      <c r="A3" s="40" t="s">
        <v>2</v>
      </c>
    </row>
    <row r="5" ht="15">
      <c r="A5" s="41" t="s">
        <v>17</v>
      </c>
    </row>
    <row r="6" ht="15">
      <c r="A6" s="41"/>
    </row>
    <row r="7" spans="5:9" ht="12.75">
      <c r="E7" s="42" t="s">
        <v>128</v>
      </c>
      <c r="I7" s="42" t="s">
        <v>127</v>
      </c>
    </row>
    <row r="8" spans="5:10" ht="12.75">
      <c r="E8" s="42" t="s">
        <v>137</v>
      </c>
      <c r="F8" s="42"/>
      <c r="G8" s="42"/>
      <c r="H8" s="42"/>
      <c r="I8" s="43" t="s">
        <v>126</v>
      </c>
      <c r="J8" s="42"/>
    </row>
    <row r="9" spans="5:10" ht="12.75">
      <c r="E9" s="44" t="s">
        <v>123</v>
      </c>
      <c r="F9" s="44" t="s">
        <v>124</v>
      </c>
      <c r="G9" s="45"/>
      <c r="H9" s="45"/>
      <c r="I9" s="44" t="s">
        <v>123</v>
      </c>
      <c r="J9" s="44" t="s">
        <v>124</v>
      </c>
    </row>
    <row r="10" spans="5:10" ht="12.75">
      <c r="E10" s="44"/>
      <c r="F10" s="44" t="s">
        <v>125</v>
      </c>
      <c r="G10" s="42"/>
      <c r="H10" s="42"/>
      <c r="I10" s="44"/>
      <c r="J10" s="44" t="s">
        <v>125</v>
      </c>
    </row>
    <row r="11" spans="4:11" ht="12.75">
      <c r="D11" s="44"/>
      <c r="E11" s="44" t="s">
        <v>4</v>
      </c>
      <c r="F11" s="44" t="s">
        <v>4</v>
      </c>
      <c r="G11" s="46"/>
      <c r="H11" s="46"/>
      <c r="I11" s="44" t="s">
        <v>4</v>
      </c>
      <c r="J11" s="44" t="s">
        <v>4</v>
      </c>
      <c r="K11" s="46"/>
    </row>
    <row r="12" spans="5:11" ht="12.75">
      <c r="E12" s="46"/>
      <c r="F12" s="46"/>
      <c r="G12" s="46"/>
      <c r="H12" s="46"/>
      <c r="I12" s="46"/>
      <c r="J12" s="46"/>
      <c r="K12" s="46"/>
    </row>
    <row r="13" spans="1:11" ht="12.75">
      <c r="A13" s="39" t="s">
        <v>130</v>
      </c>
      <c r="E13" s="46">
        <f>+Inc!E33</f>
        <v>-2739</v>
      </c>
      <c r="F13" s="46">
        <f>+Inc!F33</f>
        <v>-7888</v>
      </c>
      <c r="G13" s="46"/>
      <c r="H13" s="46"/>
      <c r="I13" s="46">
        <f>+Inc!I33</f>
        <v>-2739</v>
      </c>
      <c r="J13" s="46">
        <f>+Inc!J33</f>
        <v>-7888</v>
      </c>
      <c r="K13" s="46"/>
    </row>
    <row r="14" spans="5:11" ht="12.75">
      <c r="E14" s="46"/>
      <c r="F14" s="46"/>
      <c r="G14" s="46"/>
      <c r="H14" s="46"/>
      <c r="I14" s="46"/>
      <c r="J14" s="46"/>
      <c r="K14" s="46"/>
    </row>
    <row r="15" spans="1:11" ht="12.75">
      <c r="A15" s="39" t="s">
        <v>116</v>
      </c>
      <c r="E15" s="46"/>
      <c r="F15" s="46"/>
      <c r="G15" s="46"/>
      <c r="H15" s="46"/>
      <c r="I15" s="46"/>
      <c r="J15" s="46"/>
      <c r="K15" s="46"/>
    </row>
    <row r="16" spans="1:11" ht="12.75">
      <c r="A16" s="39" t="s">
        <v>138</v>
      </c>
      <c r="E16" s="46">
        <v>-4</v>
      </c>
      <c r="F16" s="46">
        <v>88</v>
      </c>
      <c r="G16" s="46"/>
      <c r="H16" s="46"/>
      <c r="I16" s="46">
        <v>-4</v>
      </c>
      <c r="J16" s="46">
        <v>88</v>
      </c>
      <c r="K16" s="46"/>
    </row>
    <row r="17" spans="5:11" ht="12.75">
      <c r="E17" s="47"/>
      <c r="F17" s="47"/>
      <c r="G17" s="46"/>
      <c r="H17" s="46"/>
      <c r="I17" s="47"/>
      <c r="J17" s="47"/>
      <c r="K17" s="46"/>
    </row>
    <row r="18" spans="1:11" ht="12.75">
      <c r="A18" s="39" t="s">
        <v>139</v>
      </c>
      <c r="E18" s="46">
        <f>SUM(E16:E17)</f>
        <v>-4</v>
      </c>
      <c r="F18" s="46">
        <f>SUM(F16:F17)</f>
        <v>88</v>
      </c>
      <c r="G18" s="46"/>
      <c r="H18" s="46"/>
      <c r="I18" s="46">
        <f>SUM(I16:I17)</f>
        <v>-4</v>
      </c>
      <c r="J18" s="46">
        <f>SUM(J16:J17)</f>
        <v>88</v>
      </c>
      <c r="K18" s="46"/>
    </row>
    <row r="19" spans="5:11" ht="12.75">
      <c r="E19" s="47"/>
      <c r="F19" s="47"/>
      <c r="G19" s="46"/>
      <c r="H19" s="46"/>
      <c r="I19" s="47"/>
      <c r="J19" s="47"/>
      <c r="K19" s="46"/>
    </row>
    <row r="20" spans="1:11" ht="12.75">
      <c r="A20" s="39" t="s">
        <v>120</v>
      </c>
      <c r="E20" s="46">
        <f>E13+E18</f>
        <v>-2743</v>
      </c>
      <c r="F20" s="46">
        <f>F13+F18</f>
        <v>-7800</v>
      </c>
      <c r="G20" s="46"/>
      <c r="H20" s="46"/>
      <c r="I20" s="46">
        <f>I13+I18</f>
        <v>-2743</v>
      </c>
      <c r="J20" s="46">
        <f>J13+J18</f>
        <v>-7800</v>
      </c>
      <c r="K20" s="46"/>
    </row>
    <row r="21" spans="5:11" ht="13.5" thickBot="1">
      <c r="E21" s="50"/>
      <c r="F21" s="50"/>
      <c r="G21" s="46"/>
      <c r="H21" s="46"/>
      <c r="I21" s="50"/>
      <c r="J21" s="50"/>
      <c r="K21" s="46"/>
    </row>
    <row r="22" spans="5:11" ht="13.5" thickTop="1">
      <c r="E22" s="46"/>
      <c r="F22" s="46"/>
      <c r="G22" s="46"/>
      <c r="H22" s="46"/>
      <c r="I22" s="46"/>
      <c r="J22" s="46"/>
      <c r="K22" s="46"/>
    </row>
    <row r="23" spans="1:11" ht="12.75">
      <c r="A23" s="39" t="s">
        <v>117</v>
      </c>
      <c r="E23" s="46"/>
      <c r="F23" s="46"/>
      <c r="G23" s="46"/>
      <c r="H23" s="46"/>
      <c r="I23" s="46"/>
      <c r="J23" s="46"/>
      <c r="K23" s="46"/>
    </row>
    <row r="24" spans="1:11" ht="12.75">
      <c r="A24" s="39" t="s">
        <v>132</v>
      </c>
      <c r="E24" s="46">
        <f>E20-E25</f>
        <v>-2588</v>
      </c>
      <c r="F24" s="46">
        <f>SUM(F20:F23)-F25</f>
        <v>-7876</v>
      </c>
      <c r="G24" s="46"/>
      <c r="H24" s="46"/>
      <c r="I24" s="46">
        <f>SUM(I20:I23)-I25</f>
        <v>-2588</v>
      </c>
      <c r="J24" s="46">
        <f>SUM(J20:J23)-J25</f>
        <v>-7876</v>
      </c>
      <c r="K24" s="46"/>
    </row>
    <row r="25" spans="1:11" ht="12.75">
      <c r="A25" s="39" t="s">
        <v>14</v>
      </c>
      <c r="E25" s="46">
        <v>-155</v>
      </c>
      <c r="F25" s="46">
        <v>76</v>
      </c>
      <c r="G25" s="46"/>
      <c r="H25" s="46"/>
      <c r="I25" s="46">
        <f>E25</f>
        <v>-155</v>
      </c>
      <c r="J25" s="46">
        <v>76</v>
      </c>
      <c r="K25" s="46"/>
    </row>
    <row r="26" spans="5:11" ht="12.75">
      <c r="E26" s="46"/>
      <c r="F26" s="46"/>
      <c r="G26" s="46"/>
      <c r="H26" s="46"/>
      <c r="I26" s="46"/>
      <c r="J26" s="46"/>
      <c r="K26" s="46"/>
    </row>
    <row r="27" spans="5:11" ht="13.5" thickBot="1">
      <c r="E27" s="48">
        <f>SUM(E24:E26)</f>
        <v>-2743</v>
      </c>
      <c r="F27" s="48">
        <f>SUM(F24:F26)</f>
        <v>-7800</v>
      </c>
      <c r="G27" s="46"/>
      <c r="H27" s="46"/>
      <c r="I27" s="48">
        <f>SUM(I24:I26)</f>
        <v>-2743</v>
      </c>
      <c r="J27" s="48">
        <f>SUM(J24:J26)</f>
        <v>-7800</v>
      </c>
      <c r="K27" s="46"/>
    </row>
    <row r="28" spans="5:11" ht="13.5" thickTop="1">
      <c r="E28" s="46"/>
      <c r="F28" s="46"/>
      <c r="G28" s="46"/>
      <c r="H28" s="46"/>
      <c r="I28" s="46"/>
      <c r="J28" s="46"/>
      <c r="K28" s="46"/>
    </row>
    <row r="29" spans="5:11" ht="12.75">
      <c r="E29" s="46"/>
      <c r="F29" s="46"/>
      <c r="G29" s="46"/>
      <c r="H29" s="46"/>
      <c r="I29" s="46"/>
      <c r="J29" s="46"/>
      <c r="K29" s="46"/>
    </row>
    <row r="30" spans="1:11" ht="12.75">
      <c r="A30" s="39" t="s">
        <v>141</v>
      </c>
      <c r="E30" s="46"/>
      <c r="F30" s="46"/>
      <c r="G30" s="46"/>
      <c r="H30" s="46"/>
      <c r="I30" s="46"/>
      <c r="J30" s="46"/>
      <c r="K30" s="46"/>
    </row>
    <row r="31" spans="1:11" ht="12.75">
      <c r="A31" s="2" t="s">
        <v>136</v>
      </c>
      <c r="E31" s="46"/>
      <c r="F31" s="46"/>
      <c r="G31" s="46"/>
      <c r="H31" s="46"/>
      <c r="I31" s="46"/>
      <c r="J31" s="46"/>
      <c r="K31" s="46"/>
    </row>
    <row r="32" spans="5:11" ht="12.75">
      <c r="E32" s="46"/>
      <c r="F32" s="46"/>
      <c r="G32" s="46"/>
      <c r="H32" s="46"/>
      <c r="I32" s="46"/>
      <c r="J32" s="46"/>
      <c r="K32" s="46"/>
    </row>
    <row r="33" spans="1:11" ht="12.75">
      <c r="A33" s="49"/>
      <c r="E33" s="46"/>
      <c r="F33" s="46"/>
      <c r="G33" s="46"/>
      <c r="H33" s="46"/>
      <c r="I33" s="46"/>
      <c r="J33" s="46"/>
      <c r="K33" s="46"/>
    </row>
    <row r="34" spans="1:11" ht="12.75">
      <c r="A34" s="49"/>
      <c r="E34" s="46"/>
      <c r="F34" s="46"/>
      <c r="G34" s="46"/>
      <c r="H34" s="46"/>
      <c r="I34" s="46"/>
      <c r="J34" s="46"/>
      <c r="K34" s="46"/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7" max="7" width="10.28125" style="0" customWidth="1"/>
    <col min="9" max="9" width="11.28125" style="2" bestFit="1" customWidth="1"/>
  </cols>
  <sheetData>
    <row r="1" ht="18">
      <c r="A1" s="13" t="s">
        <v>0</v>
      </c>
    </row>
    <row r="2" ht="15.75">
      <c r="A2" s="14" t="s">
        <v>1</v>
      </c>
    </row>
    <row r="3" ht="15.75">
      <c r="A3" s="14" t="s">
        <v>2</v>
      </c>
    </row>
    <row r="5" ht="15">
      <c r="A5" s="15" t="s">
        <v>18</v>
      </c>
    </row>
    <row r="6" spans="7:9" ht="12.75">
      <c r="G6" s="51" t="s">
        <v>19</v>
      </c>
      <c r="H6" s="52"/>
      <c r="I6" s="36" t="s">
        <v>20</v>
      </c>
    </row>
    <row r="7" spans="6:9" ht="12.75">
      <c r="F7" s="16"/>
      <c r="G7" s="51" t="s">
        <v>21</v>
      </c>
      <c r="H7" s="51"/>
      <c r="I7" s="36" t="s">
        <v>21</v>
      </c>
    </row>
    <row r="8" spans="6:9" ht="12.75">
      <c r="F8" s="16"/>
      <c r="G8" s="51" t="s">
        <v>123</v>
      </c>
      <c r="H8" s="51"/>
      <c r="I8" s="36" t="s">
        <v>142</v>
      </c>
    </row>
    <row r="9" spans="6:9" ht="12.75">
      <c r="F9" s="16"/>
      <c r="G9" s="51"/>
      <c r="H9" s="51"/>
      <c r="I9" s="59" t="s">
        <v>125</v>
      </c>
    </row>
    <row r="10" spans="6:9" ht="12.75">
      <c r="F10" s="17"/>
      <c r="G10" s="51" t="s">
        <v>4</v>
      </c>
      <c r="H10" s="51"/>
      <c r="I10" s="36" t="s">
        <v>4</v>
      </c>
    </row>
    <row r="11" spans="1:10" ht="12.75">
      <c r="A11" s="16" t="s">
        <v>22</v>
      </c>
      <c r="G11" s="18"/>
      <c r="H11" s="18"/>
      <c r="I11" s="8"/>
      <c r="J11" s="18"/>
    </row>
    <row r="12" spans="1:10" ht="12.75">
      <c r="A12" s="16" t="s">
        <v>23</v>
      </c>
      <c r="G12" s="18"/>
      <c r="H12" s="18"/>
      <c r="I12" s="8"/>
      <c r="J12" s="18"/>
    </row>
    <row r="13" spans="2:10" ht="12.75">
      <c r="B13" t="s">
        <v>24</v>
      </c>
      <c r="G13" s="18">
        <f>108544+7324</f>
        <v>115868</v>
      </c>
      <c r="H13" s="18"/>
      <c r="I13" s="8">
        <f>110320+7359</f>
        <v>117679</v>
      </c>
      <c r="J13" s="18"/>
    </row>
    <row r="14" spans="2:10" ht="12.75">
      <c r="B14" t="s">
        <v>155</v>
      </c>
      <c r="G14" s="18">
        <v>3678</v>
      </c>
      <c r="H14" s="18"/>
      <c r="I14" s="8">
        <v>3679</v>
      </c>
      <c r="J14" s="18"/>
    </row>
    <row r="15" spans="2:10" ht="12.75">
      <c r="B15" t="s">
        <v>25</v>
      </c>
      <c r="G15" s="18">
        <v>16822</v>
      </c>
      <c r="H15" s="18"/>
      <c r="I15" s="8">
        <v>17145</v>
      </c>
      <c r="J15" s="18"/>
    </row>
    <row r="16" spans="7:10" ht="12.75">
      <c r="G16" s="19">
        <f>SUM(G13:G15)</f>
        <v>136368</v>
      </c>
      <c r="H16" s="18"/>
      <c r="I16" s="56">
        <f>SUM(I13:I15)</f>
        <v>138503</v>
      </c>
      <c r="J16" s="18"/>
    </row>
    <row r="17" spans="7:10" ht="12.75">
      <c r="G17" s="18"/>
      <c r="H17" s="18"/>
      <c r="I17" s="8"/>
      <c r="J17" s="18"/>
    </row>
    <row r="18" spans="1:10" ht="12.75">
      <c r="A18" s="16" t="s">
        <v>26</v>
      </c>
      <c r="G18" s="18"/>
      <c r="H18" s="18"/>
      <c r="I18" s="8"/>
      <c r="J18" s="18"/>
    </row>
    <row r="19" spans="2:10" ht="12.75">
      <c r="B19" t="s">
        <v>27</v>
      </c>
      <c r="G19" s="18">
        <v>13462</v>
      </c>
      <c r="H19" s="18"/>
      <c r="I19" s="8">
        <v>13435</v>
      </c>
      <c r="J19" s="18"/>
    </row>
    <row r="20" spans="2:10" ht="12.75">
      <c r="B20" t="s">
        <v>28</v>
      </c>
      <c r="G20" s="8">
        <v>17879</v>
      </c>
      <c r="H20" s="18"/>
      <c r="I20" s="8">
        <v>16836</v>
      </c>
      <c r="J20" s="18"/>
    </row>
    <row r="21" spans="2:10" ht="12.75">
      <c r="B21" t="s">
        <v>29</v>
      </c>
      <c r="G21" s="18">
        <v>3098</v>
      </c>
      <c r="H21" s="18"/>
      <c r="I21" s="8">
        <v>3250</v>
      </c>
      <c r="J21" s="18"/>
    </row>
    <row r="22" spans="2:10" ht="12.75">
      <c r="B22" t="s">
        <v>30</v>
      </c>
      <c r="G22" s="18">
        <v>249</v>
      </c>
      <c r="H22" s="18"/>
      <c r="I22" s="8">
        <v>268</v>
      </c>
      <c r="J22" s="18"/>
    </row>
    <row r="23" spans="2:11" ht="12.75">
      <c r="B23" t="s">
        <v>31</v>
      </c>
      <c r="G23" s="18">
        <v>3603</v>
      </c>
      <c r="H23" s="18"/>
      <c r="I23" s="8">
        <v>5158</v>
      </c>
      <c r="J23" s="18"/>
      <c r="K23" s="18"/>
    </row>
    <row r="24" spans="7:10" ht="12.75">
      <c r="G24" s="19">
        <f>SUM(G19:G23)</f>
        <v>38291</v>
      </c>
      <c r="H24" s="18"/>
      <c r="I24" s="56">
        <f>SUM(I19:I23)</f>
        <v>38947</v>
      </c>
      <c r="J24" s="18"/>
    </row>
    <row r="25" spans="7:10" ht="12.75">
      <c r="G25" s="18"/>
      <c r="H25" s="18"/>
      <c r="I25" s="8"/>
      <c r="J25" s="18"/>
    </row>
    <row r="26" spans="1:10" ht="13.5" thickBot="1">
      <c r="A26" s="16" t="s">
        <v>32</v>
      </c>
      <c r="G26" s="20">
        <f>+G16+G24</f>
        <v>174659</v>
      </c>
      <c r="H26" s="18"/>
      <c r="I26" s="10">
        <f>+I16+I24</f>
        <v>177450</v>
      </c>
      <c r="J26" s="18"/>
    </row>
    <row r="27" spans="7:10" ht="13.5" thickTop="1">
      <c r="G27" s="18"/>
      <c r="H27" s="18"/>
      <c r="I27" s="8"/>
      <c r="J27" s="18"/>
    </row>
    <row r="28" spans="7:10" ht="12.75">
      <c r="G28" s="18"/>
      <c r="H28" s="18"/>
      <c r="I28" s="8"/>
      <c r="J28" s="18"/>
    </row>
    <row r="29" spans="7:12" ht="12.75">
      <c r="G29" s="18"/>
      <c r="H29" s="18"/>
      <c r="I29" s="8"/>
      <c r="J29" s="18"/>
      <c r="L29" s="18"/>
    </row>
    <row r="30" spans="1:10" ht="12.75">
      <c r="A30" s="16" t="s">
        <v>33</v>
      </c>
      <c r="G30" s="18"/>
      <c r="H30" s="18"/>
      <c r="I30" s="8"/>
      <c r="J30" s="18"/>
    </row>
    <row r="31" spans="1:10" ht="12.75">
      <c r="A31" s="16" t="s">
        <v>112</v>
      </c>
      <c r="G31" s="18"/>
      <c r="H31" s="18"/>
      <c r="I31" s="8"/>
      <c r="J31" s="18"/>
    </row>
    <row r="32" spans="2:10" ht="12.75">
      <c r="B32" t="s">
        <v>34</v>
      </c>
      <c r="G32" s="18">
        <v>66622</v>
      </c>
      <c r="H32" s="18"/>
      <c r="I32" s="8">
        <v>66622</v>
      </c>
      <c r="J32" s="18"/>
    </row>
    <row r="33" spans="2:10" ht="12.75">
      <c r="B33" t="s">
        <v>35</v>
      </c>
      <c r="G33" s="18">
        <f>'EQ'!J22-'EQ'!D22</f>
        <v>7859</v>
      </c>
      <c r="H33" s="18"/>
      <c r="I33" s="8">
        <f>+'EQ'!J16-I32</f>
        <v>10447</v>
      </c>
      <c r="J33" s="18"/>
    </row>
    <row r="34" spans="7:10" ht="12.75">
      <c r="G34" s="21">
        <f>SUM(G32:G33)</f>
        <v>74481</v>
      </c>
      <c r="H34" s="18"/>
      <c r="I34" s="9">
        <f>SUM(I32:I33)</f>
        <v>77069</v>
      </c>
      <c r="J34" s="18"/>
    </row>
    <row r="35" spans="1:10" ht="12.75">
      <c r="A35" s="16" t="s">
        <v>113</v>
      </c>
      <c r="G35" s="18">
        <f>+'EQ'!K22</f>
        <v>1135</v>
      </c>
      <c r="H35" s="18"/>
      <c r="I35" s="8">
        <v>1290</v>
      </c>
      <c r="J35" s="18"/>
    </row>
    <row r="36" spans="1:10" ht="12.75">
      <c r="A36" s="16" t="s">
        <v>36</v>
      </c>
      <c r="G36" s="19">
        <f>+SUM(G34:G35)</f>
        <v>75616</v>
      </c>
      <c r="H36" s="18"/>
      <c r="I36" s="56">
        <f>+SUM(I34:I35)</f>
        <v>78359</v>
      </c>
      <c r="J36" s="18"/>
    </row>
    <row r="37" spans="1:10" ht="12.75">
      <c r="A37" s="16"/>
      <c r="G37" s="18"/>
      <c r="H37" s="18"/>
      <c r="I37" s="8"/>
      <c r="J37" s="18"/>
    </row>
    <row r="38" spans="1:10" ht="12.75">
      <c r="A38" s="16" t="s">
        <v>37</v>
      </c>
      <c r="G38" s="8"/>
      <c r="H38" s="18"/>
      <c r="I38" s="8"/>
      <c r="J38" s="18"/>
    </row>
    <row r="39" spans="2:10" ht="12.75">
      <c r="B39" t="s">
        <v>38</v>
      </c>
      <c r="G39" s="54">
        <v>42642</v>
      </c>
      <c r="H39" s="18"/>
      <c r="I39" s="54">
        <v>42756</v>
      </c>
      <c r="J39" s="18"/>
    </row>
    <row r="40" spans="2:10" ht="12.75">
      <c r="B40" t="s">
        <v>39</v>
      </c>
      <c r="G40" s="54">
        <v>11220</v>
      </c>
      <c r="H40" s="18"/>
      <c r="I40" s="54">
        <v>11643</v>
      </c>
      <c r="J40" s="18"/>
    </row>
    <row r="41" spans="2:10" ht="12.75">
      <c r="B41" t="s">
        <v>40</v>
      </c>
      <c r="G41" s="54">
        <v>2226</v>
      </c>
      <c r="H41" s="18"/>
      <c r="I41" s="54">
        <v>2226</v>
      </c>
      <c r="J41" s="18"/>
    </row>
    <row r="42" spans="1:10" ht="12.75">
      <c r="A42" s="16"/>
      <c r="G42" s="56">
        <f>SUM(G39:G41)</f>
        <v>56088</v>
      </c>
      <c r="H42" s="18"/>
      <c r="I42" s="56">
        <f>SUM(I39:I41)</f>
        <v>56625</v>
      </c>
      <c r="J42" s="18"/>
    </row>
    <row r="43" spans="1:10" ht="12.75">
      <c r="A43" s="16" t="s">
        <v>41</v>
      </c>
      <c r="G43" s="54"/>
      <c r="H43" s="18"/>
      <c r="I43" s="54"/>
      <c r="J43" s="18"/>
    </row>
    <row r="44" spans="1:10" ht="12.75">
      <c r="A44" s="16"/>
      <c r="B44" t="s">
        <v>42</v>
      </c>
      <c r="G44" s="54">
        <v>14718</v>
      </c>
      <c r="H44" s="18"/>
      <c r="I44" s="54">
        <v>11433</v>
      </c>
      <c r="J44" s="18"/>
    </row>
    <row r="45" spans="1:10" ht="12.75">
      <c r="A45" s="16"/>
      <c r="B45" t="s">
        <v>43</v>
      </c>
      <c r="G45" s="54">
        <v>7944</v>
      </c>
      <c r="H45" s="18"/>
      <c r="I45" s="54">
        <v>7582</v>
      </c>
      <c r="J45" s="18"/>
    </row>
    <row r="46" spans="1:10" ht="12.75">
      <c r="A46" s="16"/>
      <c r="B46" t="s">
        <v>44</v>
      </c>
      <c r="G46" s="54">
        <v>171</v>
      </c>
      <c r="H46" s="18"/>
      <c r="I46" s="54">
        <v>171</v>
      </c>
      <c r="J46" s="18"/>
    </row>
    <row r="47" spans="1:10" ht="12.75">
      <c r="A47" s="16"/>
      <c r="B47" t="s">
        <v>151</v>
      </c>
      <c r="G47" s="54">
        <v>0</v>
      </c>
      <c r="H47" s="18"/>
      <c r="I47" s="54">
        <v>39</v>
      </c>
      <c r="J47" s="18"/>
    </row>
    <row r="48" spans="1:10" ht="12.75">
      <c r="A48" s="16"/>
      <c r="B48" t="s">
        <v>45</v>
      </c>
      <c r="G48" s="54"/>
      <c r="H48" s="18"/>
      <c r="I48" s="54"/>
      <c r="J48" s="18"/>
    </row>
    <row r="49" spans="1:10" ht="12.75">
      <c r="A49" s="16"/>
      <c r="B49" t="s">
        <v>46</v>
      </c>
      <c r="G49" s="54">
        <v>333</v>
      </c>
      <c r="H49" s="18"/>
      <c r="I49" s="54">
        <v>459</v>
      </c>
      <c r="J49" s="18"/>
    </row>
    <row r="50" spans="1:10" ht="12.75">
      <c r="A50" s="16"/>
      <c r="B50" t="s">
        <v>47</v>
      </c>
      <c r="G50" s="54">
        <f>9673+10116</f>
        <v>19789</v>
      </c>
      <c r="H50" s="18"/>
      <c r="I50" s="54">
        <v>22782</v>
      </c>
      <c r="J50" s="18"/>
    </row>
    <row r="51" spans="1:10" ht="12.75">
      <c r="A51" s="16"/>
      <c r="G51" s="34"/>
      <c r="H51" s="18"/>
      <c r="I51" s="34"/>
      <c r="J51" s="18"/>
    </row>
    <row r="52" spans="1:10" ht="12.75">
      <c r="A52" s="16"/>
      <c r="G52" s="33">
        <f>SUM(G44:G51)</f>
        <v>42955</v>
      </c>
      <c r="H52" s="18"/>
      <c r="I52" s="34">
        <f>SUM(I44:I51)</f>
        <v>42466</v>
      </c>
      <c r="J52" s="18"/>
    </row>
    <row r="53" spans="1:10" ht="12.75">
      <c r="A53" s="16" t="s">
        <v>48</v>
      </c>
      <c r="G53" s="33">
        <f>+G42+G52</f>
        <v>99043</v>
      </c>
      <c r="H53" s="18"/>
      <c r="I53" s="34">
        <f>+I42+I52</f>
        <v>99091</v>
      </c>
      <c r="J53" s="18"/>
    </row>
    <row r="54" spans="7:10" ht="12.75">
      <c r="G54" s="18"/>
      <c r="H54" s="18"/>
      <c r="I54" s="8"/>
      <c r="J54" s="18"/>
    </row>
    <row r="55" spans="1:10" ht="13.5" thickBot="1">
      <c r="A55" s="16" t="s">
        <v>49</v>
      </c>
      <c r="G55" s="20">
        <f>+G36+G53</f>
        <v>174659</v>
      </c>
      <c r="H55" s="18"/>
      <c r="I55" s="10">
        <f>+I36+I53</f>
        <v>177450</v>
      </c>
      <c r="J55" s="18"/>
    </row>
    <row r="56" spans="7:10" ht="13.5" thickTop="1">
      <c r="G56" s="18"/>
      <c r="H56" s="18"/>
      <c r="I56" s="8"/>
      <c r="J56" s="18"/>
    </row>
    <row r="57" spans="7:10" ht="12.75">
      <c r="G57" s="18"/>
      <c r="H57" s="18"/>
      <c r="I57" s="8"/>
      <c r="J57" s="18"/>
    </row>
    <row r="58" spans="1:10" ht="12.75">
      <c r="A58" s="39" t="s">
        <v>143</v>
      </c>
      <c r="G58" s="18"/>
      <c r="H58" s="18"/>
      <c r="I58" s="8"/>
      <c r="J58" s="18"/>
    </row>
    <row r="59" spans="1:10" ht="12.75">
      <c r="A59" s="2" t="s">
        <v>136</v>
      </c>
      <c r="G59" s="18"/>
      <c r="H59" s="18"/>
      <c r="I59" s="8"/>
      <c r="J59" s="18"/>
    </row>
    <row r="60" spans="7:10" ht="12.75">
      <c r="G60" s="18"/>
      <c r="H60" s="18"/>
      <c r="I60" s="8"/>
      <c r="J60" s="18"/>
    </row>
    <row r="61" spans="1:10" ht="12.75">
      <c r="A61" s="22"/>
      <c r="G61" s="18"/>
      <c r="H61" s="18"/>
      <c r="I61" s="8"/>
      <c r="J61" s="18"/>
    </row>
    <row r="62" spans="1:10" ht="12.75">
      <c r="A62" s="22"/>
      <c r="G62" s="18"/>
      <c r="H62" s="18"/>
      <c r="I62" s="8"/>
      <c r="J62" s="18"/>
    </row>
    <row r="63" spans="7:10" ht="12.75">
      <c r="G63" s="18"/>
      <c r="H63" s="18"/>
      <c r="I63" s="8"/>
      <c r="J63" s="18"/>
    </row>
    <row r="64" spans="7:10" ht="12.75">
      <c r="G64" s="18"/>
      <c r="H64" s="18"/>
      <c r="I64" s="8"/>
      <c r="J64" s="18"/>
    </row>
    <row r="65" spans="7:10" ht="12.75">
      <c r="G65" s="18"/>
      <c r="H65" s="18"/>
      <c r="I65" s="8"/>
      <c r="J65" s="18"/>
    </row>
    <row r="66" spans="7:10" ht="12.75">
      <c r="G66" s="18"/>
      <c r="H66" s="18"/>
      <c r="I66" s="8"/>
      <c r="J66" s="18"/>
    </row>
    <row r="67" spans="7:10" ht="12.75">
      <c r="G67" s="18"/>
      <c r="H67" s="18"/>
      <c r="I67" s="8"/>
      <c r="J67" s="18"/>
    </row>
    <row r="68" spans="7:10" ht="12.75">
      <c r="G68" s="18"/>
      <c r="H68" s="18"/>
      <c r="I68" s="8"/>
      <c r="J68" s="18"/>
    </row>
    <row r="69" spans="7:10" ht="12.75">
      <c r="G69" s="18"/>
      <c r="H69" s="18"/>
      <c r="I69" s="8"/>
      <c r="J69" s="18"/>
    </row>
    <row r="70" spans="7:10" ht="12.75">
      <c r="G70" s="18"/>
      <c r="H70" s="18"/>
      <c r="I70" s="8"/>
      <c r="J70" s="18"/>
    </row>
    <row r="71" spans="7:10" ht="12.75">
      <c r="G71" s="18"/>
      <c r="H71" s="18"/>
      <c r="I71" s="8"/>
      <c r="J71" s="18"/>
    </row>
    <row r="72" spans="7:10" ht="12.75">
      <c r="G72" s="18"/>
      <c r="H72" s="18"/>
      <c r="I72" s="8"/>
      <c r="J72" s="18"/>
    </row>
    <row r="73" spans="7:10" ht="12.75">
      <c r="G73" s="18"/>
      <c r="H73" s="18"/>
      <c r="I73" s="8"/>
      <c r="J73" s="18"/>
    </row>
    <row r="74" spans="7:10" ht="12.75">
      <c r="G74" s="18"/>
      <c r="H74" s="18"/>
      <c r="I74" s="8"/>
      <c r="J74" s="18"/>
    </row>
    <row r="75" spans="7:10" ht="12.75">
      <c r="G75" s="18"/>
      <c r="H75" s="18"/>
      <c r="I75" s="8"/>
      <c r="J75" s="18"/>
    </row>
    <row r="76" spans="7:10" ht="12.75">
      <c r="G76" s="18"/>
      <c r="H76" s="18"/>
      <c r="I76" s="8"/>
      <c r="J76" s="18"/>
    </row>
    <row r="77" spans="7:10" ht="12.75">
      <c r="G77" s="18"/>
      <c r="H77" s="18"/>
      <c r="I77" s="8"/>
      <c r="J77" s="18"/>
    </row>
    <row r="78" spans="7:10" ht="12.75">
      <c r="G78" s="18"/>
      <c r="H78" s="18"/>
      <c r="I78" s="8"/>
      <c r="J78" s="18"/>
    </row>
    <row r="79" spans="7:10" ht="12.75">
      <c r="G79" s="18"/>
      <c r="H79" s="18"/>
      <c r="I79" s="8"/>
      <c r="J79" s="18"/>
    </row>
    <row r="80" spans="7:10" ht="12.75">
      <c r="G80" s="18"/>
      <c r="H80" s="18"/>
      <c r="I80" s="8"/>
      <c r="J80" s="18"/>
    </row>
    <row r="81" spans="7:10" ht="12.75">
      <c r="G81" s="18"/>
      <c r="H81" s="18"/>
      <c r="I81" s="8"/>
      <c r="J81" s="18"/>
    </row>
    <row r="82" spans="7:10" ht="12.75">
      <c r="G82" s="18"/>
      <c r="H82" s="18"/>
      <c r="I82" s="8"/>
      <c r="J82" s="18"/>
    </row>
    <row r="83" spans="7:10" ht="12.75">
      <c r="G83" s="18"/>
      <c r="H83" s="18"/>
      <c r="I83" s="8"/>
      <c r="J83" s="18"/>
    </row>
    <row r="84" spans="7:10" ht="12.75">
      <c r="G84" s="18"/>
      <c r="H84" s="18"/>
      <c r="I84" s="8"/>
      <c r="J84" s="18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pane xSplit="3" ySplit="12" topLeftCell="D13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F19" sqref="F19"/>
    </sheetView>
  </sheetViews>
  <sheetFormatPr defaultColWidth="9.140625" defaultRowHeight="12.75"/>
  <cols>
    <col min="3" max="3" width="20.421875" style="0" customWidth="1"/>
    <col min="4" max="4" width="10.28125" style="0" bestFit="1" customWidth="1"/>
    <col min="5" max="5" width="9.28125" style="0" bestFit="1" customWidth="1"/>
    <col min="6" max="6" width="13.28125" style="0" customWidth="1"/>
    <col min="7" max="7" width="1.8515625" style="0" customWidth="1"/>
    <col min="8" max="8" width="10.28125" style="0" bestFit="1" customWidth="1"/>
    <col min="9" max="9" width="2.8515625" style="0" customWidth="1"/>
    <col min="10" max="10" width="10.28125" style="0" bestFit="1" customWidth="1"/>
    <col min="11" max="11" width="10.7109375" style="0" bestFit="1" customWidth="1"/>
    <col min="12" max="12" width="10.28125" style="0" bestFit="1" customWidth="1"/>
  </cols>
  <sheetData>
    <row r="1" ht="18">
      <c r="A1" s="13" t="s">
        <v>0</v>
      </c>
    </row>
    <row r="2" ht="15.75">
      <c r="A2" s="14" t="s">
        <v>1</v>
      </c>
    </row>
    <row r="3" ht="15.75">
      <c r="A3" s="14" t="s">
        <v>2</v>
      </c>
    </row>
    <row r="5" ht="15">
      <c r="A5" s="15" t="s">
        <v>94</v>
      </c>
    </row>
    <row r="7" spans="4:12" ht="12.75">
      <c r="D7" s="16" t="s">
        <v>145</v>
      </c>
      <c r="E7" s="31"/>
      <c r="F7" s="16"/>
      <c r="G7" s="16"/>
      <c r="H7" s="31"/>
      <c r="K7" s="17" t="s">
        <v>115</v>
      </c>
      <c r="L7" s="17" t="s">
        <v>99</v>
      </c>
    </row>
    <row r="8" spans="4:12" ht="12.75">
      <c r="D8" s="16"/>
      <c r="E8" s="57" t="s">
        <v>144</v>
      </c>
      <c r="F8" s="57"/>
      <c r="G8" s="58"/>
      <c r="H8" s="57" t="s">
        <v>95</v>
      </c>
      <c r="I8" s="16"/>
      <c r="J8" s="16"/>
      <c r="K8" s="17" t="s">
        <v>114</v>
      </c>
      <c r="L8" s="17" t="s">
        <v>105</v>
      </c>
    </row>
    <row r="9" spans="4:12" ht="12.75">
      <c r="D9" s="17" t="s">
        <v>96</v>
      </c>
      <c r="E9" s="17" t="s">
        <v>96</v>
      </c>
      <c r="F9" s="17" t="s">
        <v>97</v>
      </c>
      <c r="G9" s="17"/>
      <c r="H9" s="17" t="s">
        <v>98</v>
      </c>
      <c r="I9" s="17"/>
      <c r="J9" s="17" t="s">
        <v>99</v>
      </c>
      <c r="K9" s="17" t="s">
        <v>104</v>
      </c>
      <c r="L9" s="17"/>
    </row>
    <row r="10" spans="4:10" ht="12.75">
      <c r="D10" s="17" t="s">
        <v>100</v>
      </c>
      <c r="E10" s="17" t="s">
        <v>101</v>
      </c>
      <c r="F10" s="17" t="s">
        <v>102</v>
      </c>
      <c r="G10" s="17"/>
      <c r="H10" s="17" t="s">
        <v>103</v>
      </c>
      <c r="I10" s="17"/>
      <c r="J10" s="17"/>
    </row>
    <row r="11" spans="4:10" ht="12.75">
      <c r="D11" s="17"/>
      <c r="E11" s="17"/>
      <c r="F11" s="17" t="s">
        <v>106</v>
      </c>
      <c r="G11" s="17"/>
      <c r="H11" s="17"/>
      <c r="I11" s="17"/>
      <c r="J11" s="17"/>
    </row>
    <row r="12" spans="4:12" ht="12.75">
      <c r="D12" s="17" t="s">
        <v>4</v>
      </c>
      <c r="E12" s="17" t="s">
        <v>4</v>
      </c>
      <c r="F12" s="17" t="s">
        <v>4</v>
      </c>
      <c r="G12" s="17"/>
      <c r="H12" s="17" t="s">
        <v>4</v>
      </c>
      <c r="I12" s="17"/>
      <c r="J12" s="17" t="s">
        <v>4</v>
      </c>
      <c r="K12" s="17" t="s">
        <v>4</v>
      </c>
      <c r="L12" s="17" t="s">
        <v>4</v>
      </c>
    </row>
    <row r="13" spans="4:10" ht="12.75">
      <c r="D13" s="18"/>
      <c r="E13" s="18"/>
      <c r="F13" s="18"/>
      <c r="G13" s="18"/>
      <c r="H13" s="18"/>
      <c r="I13" s="18"/>
      <c r="J13" s="18"/>
    </row>
    <row r="14" spans="1:12" ht="12.75">
      <c r="A14" t="s">
        <v>107</v>
      </c>
      <c r="D14" s="18">
        <f>D38</f>
        <v>66622</v>
      </c>
      <c r="E14" s="18">
        <f>E38</f>
        <v>4865</v>
      </c>
      <c r="F14" s="8">
        <v>116</v>
      </c>
      <c r="G14" s="8"/>
      <c r="H14" s="8">
        <v>5505</v>
      </c>
      <c r="I14" s="18"/>
      <c r="J14" s="18">
        <f>SUM(D14:I14)</f>
        <v>77108</v>
      </c>
      <c r="K14" s="18">
        <v>1290</v>
      </c>
      <c r="L14" s="18">
        <f>+J14+K14</f>
        <v>78398</v>
      </c>
    </row>
    <row r="15" spans="1:12" ht="12.75">
      <c r="A15" t="s">
        <v>118</v>
      </c>
      <c r="D15" s="33"/>
      <c r="E15" s="33"/>
      <c r="F15" s="34"/>
      <c r="G15" s="34"/>
      <c r="H15" s="34">
        <f>-39</f>
        <v>-39</v>
      </c>
      <c r="I15" s="33"/>
      <c r="J15" s="33">
        <f>SUM(D15:I15)</f>
        <v>-39</v>
      </c>
      <c r="K15" s="33"/>
      <c r="L15" s="33">
        <f>+J15+K15</f>
        <v>-39</v>
      </c>
    </row>
    <row r="16" spans="1:12" ht="12.75">
      <c r="A16" t="s">
        <v>119</v>
      </c>
      <c r="D16" s="18">
        <f>SUM(D14:D15)</f>
        <v>66622</v>
      </c>
      <c r="E16" s="18">
        <f aca="true" t="shared" si="0" ref="E16:K16">SUM(E14:E15)</f>
        <v>4865</v>
      </c>
      <c r="F16" s="8">
        <f t="shared" si="0"/>
        <v>116</v>
      </c>
      <c r="G16" s="8"/>
      <c r="H16" s="8">
        <f>SUM(H14:H15)</f>
        <v>5466</v>
      </c>
      <c r="I16" s="18">
        <f t="shared" si="0"/>
        <v>0</v>
      </c>
      <c r="J16" s="18">
        <f>SUM(J14:J15)</f>
        <v>77069</v>
      </c>
      <c r="K16" s="18">
        <f t="shared" si="0"/>
        <v>1290</v>
      </c>
      <c r="L16" s="18">
        <f>SUM(L14:L15)</f>
        <v>78359</v>
      </c>
    </row>
    <row r="17" spans="4:12" ht="12.75">
      <c r="D17" s="18"/>
      <c r="E17" s="18"/>
      <c r="F17" s="8"/>
      <c r="G17" s="8"/>
      <c r="H17" s="8"/>
      <c r="I17" s="18"/>
      <c r="J17" s="18"/>
      <c r="K17" s="18"/>
      <c r="L17" s="18"/>
    </row>
    <row r="18" spans="4:12" ht="12.75">
      <c r="D18" s="18"/>
      <c r="E18" s="18"/>
      <c r="F18" s="8"/>
      <c r="G18" s="8"/>
      <c r="H18" s="8"/>
      <c r="I18" s="18"/>
      <c r="J18" s="18"/>
      <c r="K18" s="18"/>
      <c r="L18" s="18"/>
    </row>
    <row r="19" spans="1:12" ht="12.75">
      <c r="A19" t="s">
        <v>120</v>
      </c>
      <c r="D19" s="18">
        <v>0</v>
      </c>
      <c r="E19" s="18">
        <v>0</v>
      </c>
      <c r="F19" s="8">
        <v>-4</v>
      </c>
      <c r="G19" s="8"/>
      <c r="H19" s="8">
        <f>+Inc!I36</f>
        <v>-2584</v>
      </c>
      <c r="I19" s="18"/>
      <c r="J19" s="18">
        <f>SUM(D19:I19)</f>
        <v>-2588</v>
      </c>
      <c r="K19" s="18">
        <f>+Inc!I37</f>
        <v>-155</v>
      </c>
      <c r="L19" s="18">
        <f>+J19+K19</f>
        <v>-2743</v>
      </c>
    </row>
    <row r="20" spans="4:14" ht="12.75">
      <c r="D20" s="18"/>
      <c r="E20" s="18"/>
      <c r="F20" s="8"/>
      <c r="G20" s="8"/>
      <c r="H20" s="8"/>
      <c r="I20" s="18"/>
      <c r="J20" s="18"/>
      <c r="K20" s="18"/>
      <c r="L20" s="18"/>
      <c r="N20" s="18"/>
    </row>
    <row r="21" spans="4:12" ht="12.75">
      <c r="D21" s="18"/>
      <c r="E21" s="18"/>
      <c r="F21" s="18"/>
      <c r="G21" s="18"/>
      <c r="H21" s="18"/>
      <c r="I21" s="18"/>
      <c r="J21" s="18"/>
      <c r="K21" s="18"/>
      <c r="L21" s="18"/>
    </row>
    <row r="22" spans="1:12" s="18" customFormat="1" ht="13.5" thickBot="1">
      <c r="A22" s="18" t="s">
        <v>108</v>
      </c>
      <c r="D22" s="20">
        <f>SUM(D16:D21)</f>
        <v>66622</v>
      </c>
      <c r="E22" s="20">
        <f>SUM(E16:E21)</f>
        <v>4865</v>
      </c>
      <c r="F22" s="20">
        <f>SUM(F16:F21)</f>
        <v>112</v>
      </c>
      <c r="G22" s="20">
        <f>SUM(G16:G21)</f>
        <v>0</v>
      </c>
      <c r="H22" s="20">
        <f>SUM(H16:H21)</f>
        <v>2882</v>
      </c>
      <c r="J22" s="20">
        <f>SUM(J16:J21)</f>
        <v>74481</v>
      </c>
      <c r="K22" s="20">
        <f>SUM(K16:K21)</f>
        <v>1135</v>
      </c>
      <c r="L22" s="20">
        <f>SUM(L16:L21)</f>
        <v>75616</v>
      </c>
    </row>
    <row r="23" spans="4:12" s="18" customFormat="1" ht="13.5" thickTop="1">
      <c r="D23" s="55"/>
      <c r="E23" s="55"/>
      <c r="F23" s="55"/>
      <c r="G23" s="55"/>
      <c r="H23" s="55"/>
      <c r="J23" s="55"/>
      <c r="K23" s="55"/>
      <c r="L23" s="54"/>
    </row>
    <row r="24" spans="4:10" ht="12.75">
      <c r="D24" s="18"/>
      <c r="E24" s="18"/>
      <c r="F24" s="18"/>
      <c r="G24" s="18"/>
      <c r="H24" s="18"/>
      <c r="I24" s="18"/>
      <c r="J24" s="18"/>
    </row>
    <row r="25" spans="4:12" ht="12.75">
      <c r="D25" s="16" t="s">
        <v>145</v>
      </c>
      <c r="E25" s="31"/>
      <c r="F25" s="16"/>
      <c r="G25" s="16"/>
      <c r="H25" s="31"/>
      <c r="K25" s="17" t="s">
        <v>115</v>
      </c>
      <c r="L25" s="17" t="s">
        <v>99</v>
      </c>
    </row>
    <row r="26" spans="4:12" ht="12.75">
      <c r="D26" s="16"/>
      <c r="E26" s="57" t="s">
        <v>144</v>
      </c>
      <c r="F26" s="57"/>
      <c r="G26" s="58"/>
      <c r="H26" s="57" t="s">
        <v>95</v>
      </c>
      <c r="I26" s="16"/>
      <c r="J26" s="16"/>
      <c r="K26" s="17" t="s">
        <v>114</v>
      </c>
      <c r="L26" s="17" t="s">
        <v>105</v>
      </c>
    </row>
    <row r="27" spans="4:12" ht="12.75">
      <c r="D27" s="17" t="s">
        <v>96</v>
      </c>
      <c r="E27" s="17" t="s">
        <v>96</v>
      </c>
      <c r="F27" s="17" t="s">
        <v>97</v>
      </c>
      <c r="G27" s="17"/>
      <c r="H27" s="17" t="s">
        <v>98</v>
      </c>
      <c r="I27" s="17"/>
      <c r="J27" s="17" t="s">
        <v>99</v>
      </c>
      <c r="K27" s="17" t="s">
        <v>104</v>
      </c>
      <c r="L27" s="17"/>
    </row>
    <row r="28" spans="4:10" ht="12.75">
      <c r="D28" s="17" t="s">
        <v>100</v>
      </c>
      <c r="E28" s="17" t="s">
        <v>101</v>
      </c>
      <c r="F28" s="17" t="s">
        <v>102</v>
      </c>
      <c r="G28" s="17"/>
      <c r="H28" s="17" t="s">
        <v>103</v>
      </c>
      <c r="I28" s="17"/>
      <c r="J28" s="17"/>
    </row>
    <row r="29" spans="4:10" ht="12.75">
      <c r="D29" s="17"/>
      <c r="E29" s="17"/>
      <c r="F29" s="17" t="s">
        <v>106</v>
      </c>
      <c r="G29" s="17"/>
      <c r="H29" s="17"/>
      <c r="I29" s="17"/>
      <c r="J29" s="17"/>
    </row>
    <row r="30" spans="4:12" ht="12.75">
      <c r="D30" s="17" t="s">
        <v>4</v>
      </c>
      <c r="E30" s="17" t="s">
        <v>4</v>
      </c>
      <c r="F30" s="17" t="s">
        <v>4</v>
      </c>
      <c r="G30" s="17"/>
      <c r="H30" s="17" t="s">
        <v>4</v>
      </c>
      <c r="I30" s="17"/>
      <c r="J30" s="17" t="s">
        <v>4</v>
      </c>
      <c r="K30" s="17" t="s">
        <v>4</v>
      </c>
      <c r="L30" s="17" t="s">
        <v>4</v>
      </c>
    </row>
    <row r="31" spans="4:10" ht="12.75">
      <c r="D31" s="18"/>
      <c r="E31" s="18"/>
      <c r="F31" s="18"/>
      <c r="G31" s="18"/>
      <c r="H31" s="18"/>
      <c r="I31" s="18"/>
      <c r="J31" s="18"/>
    </row>
    <row r="32" spans="1:10" ht="12.75">
      <c r="A32" t="s">
        <v>121</v>
      </c>
      <c r="D32" s="18"/>
      <c r="E32" s="18"/>
      <c r="F32" s="18"/>
      <c r="G32" s="18"/>
      <c r="H32" s="18"/>
      <c r="I32" s="18"/>
      <c r="J32" s="18"/>
    </row>
    <row r="33" spans="1:12" ht="12.75">
      <c r="A33" t="s">
        <v>109</v>
      </c>
      <c r="D33" s="18">
        <v>66622</v>
      </c>
      <c r="E33" s="18">
        <v>4865</v>
      </c>
      <c r="F33" s="18">
        <v>131</v>
      </c>
      <c r="G33" s="18"/>
      <c r="H33" s="18">
        <v>12645</v>
      </c>
      <c r="I33" s="18"/>
      <c r="J33" s="18">
        <f>SUM(D33:I33)</f>
        <v>84263</v>
      </c>
      <c r="K33" s="18">
        <v>1159</v>
      </c>
      <c r="L33" s="18">
        <f>+J33+K33</f>
        <v>85422</v>
      </c>
    </row>
    <row r="34" spans="4:12" ht="12.75">
      <c r="D34" s="18"/>
      <c r="E34" s="18"/>
      <c r="F34" s="18"/>
      <c r="G34" s="18"/>
      <c r="H34" s="18"/>
      <c r="I34" s="18"/>
      <c r="J34" s="18"/>
      <c r="K34" s="18"/>
      <c r="L34" s="18"/>
    </row>
    <row r="35" spans="4:12" ht="12.75">
      <c r="D35" s="18"/>
      <c r="E35" s="18"/>
      <c r="H35" s="18"/>
      <c r="I35" s="18"/>
      <c r="J35" s="18"/>
      <c r="K35" s="18"/>
      <c r="L35" s="18"/>
    </row>
    <row r="36" spans="1:12" ht="12.75">
      <c r="A36" t="s">
        <v>120</v>
      </c>
      <c r="D36" s="18">
        <v>0</v>
      </c>
      <c r="E36" s="18">
        <v>0</v>
      </c>
      <c r="F36" s="18">
        <v>88</v>
      </c>
      <c r="G36" s="18"/>
      <c r="H36" s="18">
        <v>-7964</v>
      </c>
      <c r="I36" s="18"/>
      <c r="J36" s="18">
        <f>SUM(D36:I36)</f>
        <v>-7876</v>
      </c>
      <c r="K36" s="18">
        <v>76</v>
      </c>
      <c r="L36" s="18">
        <f>+J36+K36</f>
        <v>-7800</v>
      </c>
    </row>
    <row r="37" spans="4:12" ht="12.75"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>
      <c r="A38" t="s">
        <v>110</v>
      </c>
      <c r="D38" s="20">
        <f>SUM(D33:D37)</f>
        <v>66622</v>
      </c>
      <c r="E38" s="20">
        <f>SUM(E33:E37)</f>
        <v>4865</v>
      </c>
      <c r="F38" s="20">
        <f>SUM(F33:F37)</f>
        <v>219</v>
      </c>
      <c r="G38" s="20"/>
      <c r="H38" s="20">
        <f>SUM(H33:H37)</f>
        <v>4681</v>
      </c>
      <c r="I38" s="18"/>
      <c r="J38" s="20">
        <f>SUM(J33:J37)</f>
        <v>76387</v>
      </c>
      <c r="K38" s="20">
        <f>SUM(K33:K37)</f>
        <v>1235</v>
      </c>
      <c r="L38" s="20">
        <f>SUM(L33:L37)</f>
        <v>77622</v>
      </c>
    </row>
    <row r="39" spans="4:12" ht="13.5" thickTop="1">
      <c r="D39" s="18"/>
      <c r="E39" s="18"/>
      <c r="F39" s="18"/>
      <c r="G39" s="18"/>
      <c r="H39" s="18"/>
      <c r="I39" s="18"/>
      <c r="J39" s="18"/>
      <c r="K39" s="18"/>
      <c r="L39" s="18"/>
    </row>
    <row r="40" spans="4:12" ht="12.75">
      <c r="D40" s="18"/>
      <c r="E40" s="18"/>
      <c r="F40" s="18"/>
      <c r="G40" s="18"/>
      <c r="H40" s="18"/>
      <c r="I40" s="18"/>
      <c r="J40" s="18"/>
      <c r="K40" s="18"/>
      <c r="L40" s="18"/>
    </row>
    <row r="41" spans="4:12" ht="12.75">
      <c r="D41" s="18"/>
      <c r="E41" s="18"/>
      <c r="F41" s="18"/>
      <c r="G41" s="18"/>
      <c r="H41" s="18"/>
      <c r="I41" s="18"/>
      <c r="J41" s="18"/>
      <c r="K41" s="18"/>
      <c r="L41" s="18"/>
    </row>
    <row r="42" spans="4:10" ht="12.75">
      <c r="D42" s="18"/>
      <c r="E42" s="18"/>
      <c r="F42" s="18"/>
      <c r="G42" s="18"/>
      <c r="H42" s="18"/>
      <c r="I42" s="18"/>
      <c r="J42" s="18"/>
    </row>
    <row r="43" spans="1:10" ht="12.75">
      <c r="A43" t="s">
        <v>111</v>
      </c>
      <c r="D43" s="18"/>
      <c r="E43" s="18"/>
      <c r="F43" s="18"/>
      <c r="G43" s="18"/>
      <c r="H43" s="18"/>
      <c r="I43" s="18"/>
      <c r="J43" s="18"/>
    </row>
    <row r="44" spans="1:10" ht="12.75">
      <c r="A44" t="s">
        <v>146</v>
      </c>
      <c r="D44" s="18"/>
      <c r="E44" s="18"/>
      <c r="F44" s="18"/>
      <c r="G44" s="18"/>
      <c r="H44" s="18"/>
      <c r="I44" s="18"/>
      <c r="J44" s="18"/>
    </row>
    <row r="45" spans="4:10" ht="12.75">
      <c r="D45" s="18"/>
      <c r="E45" s="18"/>
      <c r="F45" s="18"/>
      <c r="G45" s="18"/>
      <c r="H45" s="18"/>
      <c r="I45" s="18"/>
      <c r="J45" s="18"/>
    </row>
    <row r="46" spans="1:10" ht="12.75">
      <c r="A46" s="32"/>
      <c r="D46" s="18"/>
      <c r="E46" s="18"/>
      <c r="F46" s="18"/>
      <c r="G46" s="18"/>
      <c r="H46" s="18"/>
      <c r="I46" s="18"/>
      <c r="J46" s="18"/>
    </row>
    <row r="47" spans="4:10" ht="12.75">
      <c r="D47" s="18"/>
      <c r="E47" s="18"/>
      <c r="F47" s="18"/>
      <c r="G47" s="18"/>
      <c r="H47" s="18"/>
      <c r="I47" s="18"/>
      <c r="J47" s="18"/>
    </row>
    <row r="48" spans="4:10" ht="12.75">
      <c r="D48" s="18"/>
      <c r="E48" s="18"/>
      <c r="F48" s="18"/>
      <c r="G48" s="18"/>
      <c r="H48" s="18"/>
      <c r="I48" s="18"/>
      <c r="J48" s="18"/>
    </row>
    <row r="49" spans="4:10" ht="12.75">
      <c r="D49" s="18"/>
      <c r="E49" s="18"/>
      <c r="F49" s="18"/>
      <c r="G49" s="18"/>
      <c r="H49" s="18"/>
      <c r="I49" s="18"/>
      <c r="J49" s="18"/>
    </row>
    <row r="50" spans="4:10" ht="12.75">
      <c r="D50" s="18"/>
      <c r="E50" s="18"/>
      <c r="F50" s="18"/>
      <c r="G50" s="18"/>
      <c r="H50" s="18"/>
      <c r="I50" s="18"/>
      <c r="J50" s="18"/>
    </row>
    <row r="51" spans="4:10" ht="12.75">
      <c r="D51" s="18"/>
      <c r="E51" s="18"/>
      <c r="F51" s="18"/>
      <c r="G51" s="18"/>
      <c r="H51" s="18"/>
      <c r="I51" s="18"/>
      <c r="J51" s="18"/>
    </row>
    <row r="52" spans="4:10" ht="12.75">
      <c r="D52" s="18"/>
      <c r="E52" s="18"/>
      <c r="F52" s="18"/>
      <c r="G52" s="18"/>
      <c r="H52" s="18"/>
      <c r="I52" s="18"/>
      <c r="J52" s="18"/>
    </row>
    <row r="53" spans="4:10" ht="12.75">
      <c r="D53" s="18"/>
      <c r="E53" s="18"/>
      <c r="F53" s="18"/>
      <c r="G53" s="18"/>
      <c r="H53" s="18"/>
      <c r="I53" s="18"/>
      <c r="J53" s="18"/>
    </row>
    <row r="54" spans="4:10" ht="12.75">
      <c r="D54" s="18"/>
      <c r="E54" s="18"/>
      <c r="F54" s="18"/>
      <c r="G54" s="18"/>
      <c r="H54" s="18"/>
      <c r="I54" s="18"/>
      <c r="J54" s="18"/>
    </row>
    <row r="55" spans="4:10" ht="12.75">
      <c r="D55" s="18"/>
      <c r="E55" s="18"/>
      <c r="F55" s="18"/>
      <c r="G55" s="18"/>
      <c r="H55" s="18"/>
      <c r="I55" s="18"/>
      <c r="J55" s="18"/>
    </row>
    <row r="56" spans="4:10" ht="12.75">
      <c r="D56" s="18"/>
      <c r="E56" s="18"/>
      <c r="F56" s="18"/>
      <c r="G56" s="18"/>
      <c r="H56" s="18"/>
      <c r="I56" s="18"/>
      <c r="J56" s="18"/>
    </row>
    <row r="57" spans="4:10" ht="12.75">
      <c r="D57" s="18"/>
      <c r="E57" s="18"/>
      <c r="F57" s="18"/>
      <c r="G57" s="18"/>
      <c r="H57" s="18"/>
      <c r="I57" s="18"/>
      <c r="J57" s="18"/>
    </row>
    <row r="58" spans="4:10" ht="12.75">
      <c r="D58" s="18"/>
      <c r="E58" s="18"/>
      <c r="F58" s="18"/>
      <c r="G58" s="18"/>
      <c r="H58" s="18"/>
      <c r="I58" s="18"/>
      <c r="J58" s="18"/>
    </row>
    <row r="59" spans="4:10" ht="12.75">
      <c r="D59" s="18"/>
      <c r="E59" s="18"/>
      <c r="F59" s="18"/>
      <c r="G59" s="18"/>
      <c r="H59" s="18"/>
      <c r="I59" s="18"/>
      <c r="J59" s="18"/>
    </row>
    <row r="60" spans="4:10" ht="12.75">
      <c r="D60" s="18"/>
      <c r="E60" s="18"/>
      <c r="F60" s="18"/>
      <c r="G60" s="18"/>
      <c r="H60" s="18"/>
      <c r="I60" s="18"/>
      <c r="J60" s="18"/>
    </row>
    <row r="61" spans="4:10" ht="12.75">
      <c r="D61" s="18"/>
      <c r="E61" s="18"/>
      <c r="F61" s="18"/>
      <c r="G61" s="18"/>
      <c r="H61" s="18"/>
      <c r="I61" s="18"/>
      <c r="J61" s="18"/>
    </row>
    <row r="62" spans="4:10" ht="12.75">
      <c r="D62" s="18"/>
      <c r="E62" s="18"/>
      <c r="F62" s="18"/>
      <c r="G62" s="18"/>
      <c r="H62" s="18"/>
      <c r="I62" s="18"/>
      <c r="J62" s="18"/>
    </row>
    <row r="63" spans="4:10" ht="12.75">
      <c r="D63" s="18"/>
      <c r="E63" s="18"/>
      <c r="F63" s="18"/>
      <c r="G63" s="18"/>
      <c r="H63" s="18"/>
      <c r="I63" s="18"/>
      <c r="J63" s="18"/>
    </row>
    <row r="64" spans="4:10" ht="12.75">
      <c r="D64" s="18"/>
      <c r="E64" s="18"/>
      <c r="F64" s="18"/>
      <c r="G64" s="18"/>
      <c r="H64" s="18"/>
      <c r="I64" s="18"/>
      <c r="J64" s="18"/>
    </row>
    <row r="65" spans="4:10" ht="12.75">
      <c r="D65" s="18"/>
      <c r="E65" s="18"/>
      <c r="F65" s="18"/>
      <c r="G65" s="18"/>
      <c r="H65" s="18"/>
      <c r="I65" s="18"/>
      <c r="J65" s="18"/>
    </row>
    <row r="66" spans="4:10" ht="12.75">
      <c r="D66" s="18"/>
      <c r="E66" s="18"/>
      <c r="F66" s="18"/>
      <c r="G66" s="18"/>
      <c r="H66" s="18"/>
      <c r="I66" s="18"/>
      <c r="J66" s="18"/>
    </row>
    <row r="67" spans="4:10" ht="12.75">
      <c r="D67" s="18"/>
      <c r="E67" s="18"/>
      <c r="F67" s="18"/>
      <c r="G67" s="18"/>
      <c r="H67" s="18"/>
      <c r="I67" s="18"/>
      <c r="J67" s="18"/>
    </row>
    <row r="68" spans="4:10" ht="12.75">
      <c r="D68" s="18"/>
      <c r="E68" s="18"/>
      <c r="F68" s="18"/>
      <c r="G68" s="18"/>
      <c r="H68" s="18"/>
      <c r="I68" s="18"/>
      <c r="J68" s="18"/>
    </row>
    <row r="69" spans="4:10" ht="12.75">
      <c r="D69" s="18"/>
      <c r="E69" s="18"/>
      <c r="F69" s="18"/>
      <c r="G69" s="18"/>
      <c r="H69" s="18"/>
      <c r="I69" s="18"/>
      <c r="J69" s="18"/>
    </row>
    <row r="70" spans="4:10" ht="12.75">
      <c r="D70" s="18"/>
      <c r="E70" s="18"/>
      <c r="F70" s="18"/>
      <c r="G70" s="18"/>
      <c r="H70" s="18"/>
      <c r="I70" s="18"/>
      <c r="J70" s="18"/>
    </row>
    <row r="71" spans="4:10" ht="12.75">
      <c r="D71" s="18"/>
      <c r="E71" s="18"/>
      <c r="F71" s="18"/>
      <c r="G71" s="18"/>
      <c r="H71" s="18"/>
      <c r="I71" s="18"/>
      <c r="J71" s="18"/>
    </row>
    <row r="72" spans="4:10" ht="12.75">
      <c r="D72" s="18"/>
      <c r="E72" s="18"/>
      <c r="F72" s="18"/>
      <c r="G72" s="18"/>
      <c r="H72" s="18"/>
      <c r="I72" s="18"/>
      <c r="J72" s="18"/>
    </row>
    <row r="73" spans="4:10" ht="12.75">
      <c r="D73" s="18"/>
      <c r="E73" s="18"/>
      <c r="F73" s="18"/>
      <c r="G73" s="18"/>
      <c r="H73" s="18"/>
      <c r="I73" s="18"/>
      <c r="J73" s="18"/>
    </row>
    <row r="74" spans="4:10" ht="12.75">
      <c r="D74" s="18"/>
      <c r="E74" s="18"/>
      <c r="F74" s="18"/>
      <c r="G74" s="18"/>
      <c r="H74" s="18"/>
      <c r="I74" s="18"/>
      <c r="J74" s="18"/>
    </row>
    <row r="75" spans="4:10" ht="12.75">
      <c r="D75" s="18"/>
      <c r="E75" s="18"/>
      <c r="F75" s="18"/>
      <c r="G75" s="18"/>
      <c r="H75" s="18"/>
      <c r="I75" s="18"/>
      <c r="J75" s="18"/>
    </row>
    <row r="76" spans="4:10" ht="12.75">
      <c r="D76" s="18"/>
      <c r="E76" s="18"/>
      <c r="F76" s="18"/>
      <c r="G76" s="18"/>
      <c r="H76" s="18"/>
      <c r="I76" s="18"/>
      <c r="J76" s="18"/>
    </row>
    <row r="77" spans="4:10" ht="12.75">
      <c r="D77" s="18"/>
      <c r="E77" s="18"/>
      <c r="F77" s="18"/>
      <c r="G77" s="18"/>
      <c r="H77" s="18"/>
      <c r="I77" s="18"/>
      <c r="J77" s="18"/>
    </row>
    <row r="78" spans="4:10" ht="12.75">
      <c r="D78" s="18"/>
      <c r="E78" s="18"/>
      <c r="F78" s="18"/>
      <c r="G78" s="18"/>
      <c r="H78" s="18"/>
      <c r="I78" s="18"/>
      <c r="J78" s="18"/>
    </row>
    <row r="79" spans="4:10" ht="12.75">
      <c r="D79" s="18"/>
      <c r="E79" s="18"/>
      <c r="F79" s="18"/>
      <c r="G79" s="18"/>
      <c r="H79" s="18"/>
      <c r="I79" s="18"/>
      <c r="J79" s="18"/>
    </row>
    <row r="80" spans="4:10" ht="12.75">
      <c r="D80" s="18"/>
      <c r="E80" s="18"/>
      <c r="F80" s="18"/>
      <c r="G80" s="18"/>
      <c r="H80" s="18"/>
      <c r="I80" s="18"/>
      <c r="J80" s="18"/>
    </row>
    <row r="81" spans="4:10" ht="12.75">
      <c r="D81" s="18"/>
      <c r="E81" s="18"/>
      <c r="F81" s="18"/>
      <c r="G81" s="18"/>
      <c r="H81" s="18"/>
      <c r="I81" s="18"/>
      <c r="J81" s="18"/>
    </row>
    <row r="82" spans="4:10" ht="12.75">
      <c r="D82" s="18"/>
      <c r="E82" s="18"/>
      <c r="F82" s="18"/>
      <c r="G82" s="18"/>
      <c r="H82" s="18"/>
      <c r="I82" s="18"/>
      <c r="J82" s="18"/>
    </row>
    <row r="83" spans="4:10" ht="12.75">
      <c r="D83" s="18"/>
      <c r="E83" s="18"/>
      <c r="F83" s="18"/>
      <c r="G83" s="18"/>
      <c r="H83" s="18"/>
      <c r="I83" s="18"/>
      <c r="J83" s="18"/>
    </row>
    <row r="84" spans="4:10" ht="12.75">
      <c r="D84" s="18"/>
      <c r="E84" s="18"/>
      <c r="F84" s="18"/>
      <c r="G84" s="18"/>
      <c r="H84" s="18"/>
      <c r="I84" s="18"/>
      <c r="J84" s="18"/>
    </row>
    <row r="85" spans="4:10" ht="12.75">
      <c r="D85" s="18"/>
      <c r="E85" s="18"/>
      <c r="F85" s="18"/>
      <c r="G85" s="18"/>
      <c r="H85" s="18"/>
      <c r="I85" s="18"/>
      <c r="J85" s="18"/>
    </row>
    <row r="86" spans="4:10" ht="12.75">
      <c r="D86" s="18"/>
      <c r="E86" s="18"/>
      <c r="F86" s="18"/>
      <c r="G86" s="18"/>
      <c r="H86" s="18"/>
      <c r="I86" s="18"/>
      <c r="J86" s="18"/>
    </row>
    <row r="87" spans="4:10" ht="12.75">
      <c r="D87" s="18"/>
      <c r="E87" s="18"/>
      <c r="F87" s="18"/>
      <c r="G87" s="18"/>
      <c r="H87" s="18"/>
      <c r="I87" s="18"/>
      <c r="J87" s="18"/>
    </row>
    <row r="88" spans="4:10" ht="12.75">
      <c r="D88" s="18"/>
      <c r="E88" s="18"/>
      <c r="F88" s="18"/>
      <c r="G88" s="18"/>
      <c r="H88" s="18"/>
      <c r="I88" s="18"/>
      <c r="J88" s="18"/>
    </row>
    <row r="89" spans="4:10" ht="12.75">
      <c r="D89" s="18"/>
      <c r="E89" s="18"/>
      <c r="F89" s="18"/>
      <c r="G89" s="18"/>
      <c r="H89" s="18"/>
      <c r="I89" s="18"/>
      <c r="J89" s="18"/>
    </row>
    <row r="90" spans="4:10" ht="12.75">
      <c r="D90" s="18"/>
      <c r="E90" s="18"/>
      <c r="F90" s="18"/>
      <c r="G90" s="18"/>
      <c r="H90" s="18"/>
      <c r="I90" s="18"/>
      <c r="J90" s="18"/>
    </row>
    <row r="91" spans="4:10" ht="12.75">
      <c r="D91" s="18"/>
      <c r="E91" s="18"/>
      <c r="F91" s="18"/>
      <c r="G91" s="18"/>
      <c r="H91" s="18"/>
      <c r="I91" s="18"/>
      <c r="J91" s="18"/>
    </row>
    <row r="92" spans="4:10" ht="12.75">
      <c r="D92" s="18"/>
      <c r="E92" s="18"/>
      <c r="F92" s="18"/>
      <c r="G92" s="18"/>
      <c r="H92" s="18"/>
      <c r="I92" s="18"/>
      <c r="J92" s="18"/>
    </row>
    <row r="93" spans="4:10" ht="12.75">
      <c r="D93" s="18"/>
      <c r="E93" s="18"/>
      <c r="F93" s="18"/>
      <c r="G93" s="18"/>
      <c r="H93" s="18"/>
      <c r="I93" s="18"/>
      <c r="J93" s="18"/>
    </row>
    <row r="94" spans="4:10" ht="12.75">
      <c r="D94" s="18"/>
      <c r="E94" s="18"/>
      <c r="F94" s="18"/>
      <c r="G94" s="18"/>
      <c r="H94" s="18"/>
      <c r="I94" s="18"/>
      <c r="J94" s="18"/>
    </row>
    <row r="95" spans="4:10" ht="12.75">
      <c r="D95" s="18"/>
      <c r="E95" s="18"/>
      <c r="F95" s="18"/>
      <c r="G95" s="18"/>
      <c r="H95" s="18"/>
      <c r="I95" s="18"/>
      <c r="J95" s="18"/>
    </row>
    <row r="96" spans="4:10" ht="12.75">
      <c r="D96" s="18"/>
      <c r="E96" s="18"/>
      <c r="F96" s="18"/>
      <c r="G96" s="18"/>
      <c r="H96" s="18"/>
      <c r="I96" s="18"/>
      <c r="J96" s="18"/>
    </row>
    <row r="97" spans="4:10" ht="12.75">
      <c r="D97" s="18"/>
      <c r="E97" s="18"/>
      <c r="F97" s="18"/>
      <c r="G97" s="18"/>
      <c r="H97" s="18"/>
      <c r="I97" s="18"/>
      <c r="J97" s="18"/>
    </row>
    <row r="98" spans="4:10" ht="12.75">
      <c r="D98" s="18"/>
      <c r="E98" s="18"/>
      <c r="F98" s="18"/>
      <c r="G98" s="18"/>
      <c r="H98" s="18"/>
      <c r="I98" s="18"/>
      <c r="J98" s="18"/>
    </row>
  </sheetData>
  <sheetProtection/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2"/>
  <sheetViews>
    <sheetView showGridLines="0" zoomScalePageLayoutView="0" workbookViewId="0" topLeftCell="A1">
      <selection activeCell="J59" sqref="J59"/>
    </sheetView>
  </sheetViews>
  <sheetFormatPr defaultColWidth="9.140625" defaultRowHeight="12.75"/>
  <cols>
    <col min="1" max="1" width="4.57421875" style="2" customWidth="1"/>
    <col min="2" max="3" width="9.140625" style="2" customWidth="1"/>
    <col min="4" max="4" width="22.28125" style="2" customWidth="1"/>
    <col min="5" max="5" width="3.57421875" style="2" customWidth="1"/>
    <col min="6" max="6" width="2.00390625" style="2" customWidth="1"/>
    <col min="7" max="7" width="10.8515625" style="8" customWidth="1"/>
    <col min="8" max="8" width="9.140625" style="2" customWidth="1"/>
    <col min="9" max="9" width="10.28125" style="2" customWidth="1"/>
    <col min="10" max="16384" width="9.140625" style="2" customWidth="1"/>
  </cols>
  <sheetData>
    <row r="1" ht="18">
      <c r="A1" s="1" t="s">
        <v>0</v>
      </c>
    </row>
    <row r="2" ht="15.75">
      <c r="A2" s="3" t="s">
        <v>1</v>
      </c>
    </row>
    <row r="3" ht="15.75">
      <c r="A3" s="3" t="s">
        <v>2</v>
      </c>
    </row>
    <row r="5" ht="15">
      <c r="A5" s="4" t="s">
        <v>50</v>
      </c>
    </row>
    <row r="7" spans="7:9" ht="12.75">
      <c r="G7" s="60" t="s">
        <v>147</v>
      </c>
      <c r="I7" s="36" t="s">
        <v>147</v>
      </c>
    </row>
    <row r="8" spans="7:9" ht="12.75">
      <c r="G8" s="60" t="s">
        <v>148</v>
      </c>
      <c r="I8" s="36" t="s">
        <v>148</v>
      </c>
    </row>
    <row r="9" spans="7:9" ht="12.75">
      <c r="G9" s="44" t="s">
        <v>123</v>
      </c>
      <c r="I9" s="36" t="s">
        <v>124</v>
      </c>
    </row>
    <row r="10" spans="7:9" ht="12.75">
      <c r="G10" s="23"/>
      <c r="I10" s="53"/>
    </row>
    <row r="11" spans="7:9" ht="12.75">
      <c r="G11" s="60" t="s">
        <v>4</v>
      </c>
      <c r="I11" s="36" t="s">
        <v>4</v>
      </c>
    </row>
    <row r="12" spans="1:9" s="12" customFormat="1" ht="12.75">
      <c r="A12" s="5" t="s">
        <v>51</v>
      </c>
      <c r="G12" s="24"/>
      <c r="H12" s="24"/>
      <c r="I12" s="24"/>
    </row>
    <row r="13" spans="1:9" s="12" customFormat="1" ht="12.75">
      <c r="A13" s="5"/>
      <c r="G13" s="24"/>
      <c r="H13" s="24"/>
      <c r="I13" s="24"/>
    </row>
    <row r="14" spans="2:9" s="12" customFormat="1" ht="12.75">
      <c r="B14" s="12" t="s">
        <v>52</v>
      </c>
      <c r="G14" s="24">
        <f>Inc!E29</f>
        <v>-2728</v>
      </c>
      <c r="H14" s="24"/>
      <c r="I14" s="24">
        <v>-7875</v>
      </c>
    </row>
    <row r="15" spans="2:9" s="12" customFormat="1" ht="12.75">
      <c r="B15" s="12" t="s">
        <v>53</v>
      </c>
      <c r="G15" s="24"/>
      <c r="H15" s="24"/>
      <c r="I15" s="24"/>
    </row>
    <row r="16" spans="2:9" s="12" customFormat="1" ht="12.75">
      <c r="B16" s="12" t="s">
        <v>54</v>
      </c>
      <c r="G16" s="24">
        <v>0</v>
      </c>
      <c r="H16" s="24"/>
      <c r="I16" s="24">
        <v>445</v>
      </c>
    </row>
    <row r="17" spans="2:9" s="12" customFormat="1" ht="12.75">
      <c r="B17" s="12" t="s">
        <v>55</v>
      </c>
      <c r="G17" s="24">
        <v>0</v>
      </c>
      <c r="H17" s="24"/>
      <c r="I17" s="24">
        <v>-98</v>
      </c>
    </row>
    <row r="18" spans="2:9" s="12" customFormat="1" ht="12.75">
      <c r="B18" s="12" t="s">
        <v>56</v>
      </c>
      <c r="G18" s="24">
        <v>103</v>
      </c>
      <c r="H18" s="24"/>
      <c r="I18" s="24">
        <v>476</v>
      </c>
    </row>
    <row r="19" spans="2:9" s="12" customFormat="1" ht="12.75">
      <c r="B19" s="25" t="s">
        <v>57</v>
      </c>
      <c r="G19" s="24">
        <v>-423</v>
      </c>
      <c r="H19" s="24"/>
      <c r="I19" s="24">
        <v>-501</v>
      </c>
    </row>
    <row r="20" spans="2:9" ht="12.75">
      <c r="B20" s="12" t="s">
        <v>58</v>
      </c>
      <c r="G20" s="8">
        <v>0</v>
      </c>
      <c r="I20" s="8">
        <v>99</v>
      </c>
    </row>
    <row r="21" spans="2:9" s="12" customFormat="1" ht="12.75">
      <c r="B21" s="12" t="s">
        <v>59</v>
      </c>
      <c r="G21" s="24">
        <f>1530+35</f>
        <v>1565</v>
      </c>
      <c r="H21" s="24"/>
      <c r="I21" s="24">
        <f>1369+34</f>
        <v>1403</v>
      </c>
    </row>
    <row r="22" spans="2:9" s="12" customFormat="1" ht="12.75">
      <c r="B22" s="12" t="s">
        <v>60</v>
      </c>
      <c r="G22" s="24">
        <v>961</v>
      </c>
      <c r="H22" s="24"/>
      <c r="I22" s="24">
        <v>1098</v>
      </c>
    </row>
    <row r="23" spans="2:9" s="12" customFormat="1" ht="12.75">
      <c r="B23" s="12" t="s">
        <v>61</v>
      </c>
      <c r="G23" s="24">
        <v>-11</v>
      </c>
      <c r="H23" s="24"/>
      <c r="I23" s="24">
        <v>-1</v>
      </c>
    </row>
    <row r="24" spans="2:9" s="12" customFormat="1" ht="12.75">
      <c r="B24" s="12" t="s">
        <v>62</v>
      </c>
      <c r="G24" s="24">
        <v>0</v>
      </c>
      <c r="H24" s="24"/>
      <c r="I24" s="24">
        <v>614</v>
      </c>
    </row>
    <row r="25" spans="2:9" s="12" customFormat="1" ht="12.75">
      <c r="B25" s="12" t="s">
        <v>63</v>
      </c>
      <c r="G25" s="24">
        <v>-35</v>
      </c>
      <c r="H25" s="24"/>
      <c r="I25" s="24">
        <f>287+57</f>
        <v>344</v>
      </c>
    </row>
    <row r="26" spans="2:9" s="12" customFormat="1" ht="12.75">
      <c r="B26" s="12" t="s">
        <v>64</v>
      </c>
      <c r="G26" s="24">
        <v>-132</v>
      </c>
      <c r="H26" s="24"/>
      <c r="I26" s="24">
        <v>0</v>
      </c>
    </row>
    <row r="27" spans="2:9" s="12" customFormat="1" ht="12.75">
      <c r="B27" s="12" t="s">
        <v>152</v>
      </c>
      <c r="G27" s="24">
        <v>-39</v>
      </c>
      <c r="H27" s="24"/>
      <c r="I27" s="24">
        <v>0</v>
      </c>
    </row>
    <row r="28" spans="2:9" s="12" customFormat="1" ht="12.75">
      <c r="B28" s="12" t="s">
        <v>65</v>
      </c>
      <c r="G28" s="24">
        <v>506</v>
      </c>
      <c r="H28" s="24"/>
      <c r="I28" s="24">
        <v>-142</v>
      </c>
    </row>
    <row r="29" spans="7:9" s="12" customFormat="1" ht="12.75">
      <c r="G29" s="24"/>
      <c r="H29" s="24"/>
      <c r="I29" s="24"/>
    </row>
    <row r="30" spans="2:9" s="12" customFormat="1" ht="12.75">
      <c r="B30" s="12" t="s">
        <v>66</v>
      </c>
      <c r="G30" s="26">
        <f>SUM(G14:G29)</f>
        <v>-233</v>
      </c>
      <c r="H30" s="24"/>
      <c r="I30" s="26">
        <f>SUM(I14:I29)</f>
        <v>-4138</v>
      </c>
    </row>
    <row r="31" spans="7:9" s="12" customFormat="1" ht="12.75">
      <c r="G31" s="24"/>
      <c r="H31" s="24"/>
      <c r="I31" s="24"/>
    </row>
    <row r="32" spans="2:9" s="12" customFormat="1" ht="12.75">
      <c r="B32" s="12" t="s">
        <v>67</v>
      </c>
      <c r="G32" s="24"/>
      <c r="H32" s="24"/>
      <c r="I32" s="24"/>
    </row>
    <row r="33" spans="2:9" s="12" customFormat="1" ht="12.75">
      <c r="B33" s="12" t="s">
        <v>68</v>
      </c>
      <c r="G33" s="24">
        <v>9</v>
      </c>
      <c r="H33" s="24"/>
      <c r="I33" s="24">
        <v>8434</v>
      </c>
    </row>
    <row r="34" spans="2:9" s="12" customFormat="1" ht="12.75">
      <c r="B34" s="12" t="s">
        <v>69</v>
      </c>
      <c r="G34" s="24">
        <v>-2911</v>
      </c>
      <c r="H34" s="24"/>
      <c r="I34" s="24">
        <v>3258</v>
      </c>
    </row>
    <row r="35" spans="2:9" s="12" customFormat="1" ht="12.75">
      <c r="B35" s="12" t="s">
        <v>70</v>
      </c>
      <c r="G35" s="24">
        <v>5180</v>
      </c>
      <c r="H35" s="24"/>
      <c r="I35" s="24">
        <v>-4443</v>
      </c>
    </row>
    <row r="36" spans="7:9" s="12" customFormat="1" ht="12.75">
      <c r="G36" s="24"/>
      <c r="H36" s="24"/>
      <c r="I36" s="24"/>
    </row>
    <row r="37" spans="2:9" s="12" customFormat="1" ht="12.75">
      <c r="B37" s="12" t="s">
        <v>71</v>
      </c>
      <c r="G37" s="26">
        <f>SUM(G30:G36)</f>
        <v>2045</v>
      </c>
      <c r="H37" s="24"/>
      <c r="I37" s="26">
        <f>SUM(I30:I36)</f>
        <v>3111</v>
      </c>
    </row>
    <row r="38" spans="7:9" s="12" customFormat="1" ht="12.75">
      <c r="G38" s="24"/>
      <c r="H38" s="24"/>
      <c r="I38" s="24"/>
    </row>
    <row r="39" spans="2:9" s="12" customFormat="1" ht="12.75">
      <c r="B39" s="12" t="s">
        <v>72</v>
      </c>
      <c r="G39" s="24">
        <v>-960</v>
      </c>
      <c r="H39" s="24"/>
      <c r="I39" s="24">
        <v>-1098</v>
      </c>
    </row>
    <row r="40" spans="2:9" s="12" customFormat="1" ht="12.75">
      <c r="B40" s="12" t="s">
        <v>73</v>
      </c>
      <c r="G40" s="24">
        <v>0</v>
      </c>
      <c r="H40" s="24"/>
      <c r="I40" s="24">
        <v>2708</v>
      </c>
    </row>
    <row r="41" spans="2:9" s="12" customFormat="1" ht="12.75">
      <c r="B41" s="12" t="s">
        <v>74</v>
      </c>
      <c r="G41" s="24">
        <v>89</v>
      </c>
      <c r="H41" s="24"/>
      <c r="I41" s="24">
        <v>52</v>
      </c>
    </row>
    <row r="42" spans="2:9" s="12" customFormat="1" ht="12.75">
      <c r="B42" s="12" t="s">
        <v>75</v>
      </c>
      <c r="G42" s="24">
        <v>-98</v>
      </c>
      <c r="H42" s="24"/>
      <c r="I42" s="24">
        <v>-94</v>
      </c>
    </row>
    <row r="43" spans="7:9" s="12" customFormat="1" ht="12.75">
      <c r="G43" s="24"/>
      <c r="H43" s="24"/>
      <c r="I43" s="24"/>
    </row>
    <row r="44" spans="2:9" s="12" customFormat="1" ht="12.75">
      <c r="B44" s="12" t="s">
        <v>76</v>
      </c>
      <c r="G44" s="27">
        <f>SUM(G37:G42)</f>
        <v>1076</v>
      </c>
      <c r="H44" s="24"/>
      <c r="I44" s="27">
        <f>SUM(I37:I42)</f>
        <v>4679</v>
      </c>
    </row>
    <row r="45" spans="7:9" s="12" customFormat="1" ht="12.75">
      <c r="G45" s="24"/>
      <c r="H45" s="24"/>
      <c r="I45" s="24"/>
    </row>
    <row r="46" spans="1:9" s="12" customFormat="1" ht="12.75">
      <c r="A46" s="5" t="s">
        <v>77</v>
      </c>
      <c r="G46" s="24"/>
      <c r="H46" s="24"/>
      <c r="I46" s="24" t="s">
        <v>78</v>
      </c>
    </row>
    <row r="47" spans="7:9" s="12" customFormat="1" ht="12.75">
      <c r="G47" s="24"/>
      <c r="H47" s="24"/>
      <c r="I47" s="24"/>
    </row>
    <row r="48" spans="2:9" s="12" customFormat="1" ht="12.75">
      <c r="B48" s="12" t="s">
        <v>79</v>
      </c>
      <c r="G48" s="24">
        <v>11</v>
      </c>
      <c r="H48" s="24"/>
      <c r="I48" s="24">
        <v>1</v>
      </c>
    </row>
    <row r="49" spans="2:9" s="12" customFormat="1" ht="12.75">
      <c r="B49" s="12" t="s">
        <v>80</v>
      </c>
      <c r="G49" s="24">
        <f>681-462</f>
        <v>219</v>
      </c>
      <c r="H49" s="24"/>
      <c r="I49" s="24">
        <v>-799</v>
      </c>
    </row>
    <row r="50" spans="2:9" s="12" customFormat="1" ht="12.75">
      <c r="B50" s="12" t="s">
        <v>81</v>
      </c>
      <c r="G50" s="24">
        <v>378</v>
      </c>
      <c r="H50" s="24"/>
      <c r="I50" s="24">
        <v>351</v>
      </c>
    </row>
    <row r="51" spans="2:9" s="12" customFormat="1" ht="12.75">
      <c r="B51" s="12" t="s">
        <v>82</v>
      </c>
      <c r="G51" s="24">
        <v>0</v>
      </c>
      <c r="H51" s="24"/>
      <c r="I51" s="24">
        <v>-3</v>
      </c>
    </row>
    <row r="52" spans="2:9" s="12" customFormat="1" ht="12.75">
      <c r="B52" s="12" t="s">
        <v>83</v>
      </c>
      <c r="G52" s="24">
        <v>-2</v>
      </c>
      <c r="H52" s="24"/>
      <c r="I52" s="24">
        <v>-351</v>
      </c>
    </row>
    <row r="53" spans="7:9" s="12" customFormat="1" ht="12.75">
      <c r="G53" s="24"/>
      <c r="H53" s="24"/>
      <c r="I53" s="24"/>
    </row>
    <row r="54" spans="2:9" s="12" customFormat="1" ht="12.75">
      <c r="B54" s="12" t="s">
        <v>84</v>
      </c>
      <c r="G54" s="27">
        <f>SUM(G48:G53)</f>
        <v>606</v>
      </c>
      <c r="H54" s="24"/>
      <c r="I54" s="27">
        <f>SUM(I48:I53)</f>
        <v>-801</v>
      </c>
    </row>
    <row r="55" spans="7:9" s="12" customFormat="1" ht="12.75">
      <c r="G55" s="24"/>
      <c r="H55" s="24"/>
      <c r="I55" s="24"/>
    </row>
    <row r="56" spans="1:9" s="12" customFormat="1" ht="12.75">
      <c r="A56" s="5" t="s">
        <v>85</v>
      </c>
      <c r="G56" s="24"/>
      <c r="H56" s="24"/>
      <c r="I56" s="24"/>
    </row>
    <row r="57" spans="7:9" s="12" customFormat="1" ht="12.75">
      <c r="G57" s="24"/>
      <c r="H57" s="24"/>
      <c r="I57" s="24"/>
    </row>
    <row r="58" spans="2:9" s="12" customFormat="1" ht="12.75">
      <c r="B58" s="12" t="s">
        <v>45</v>
      </c>
      <c r="G58" s="24">
        <v>-2159</v>
      </c>
      <c r="H58" s="24"/>
      <c r="I58" s="24">
        <v>-3973</v>
      </c>
    </row>
    <row r="59" spans="2:9" s="12" customFormat="1" ht="12.75">
      <c r="B59" s="12" t="s">
        <v>86</v>
      </c>
      <c r="G59" s="24">
        <v>1885</v>
      </c>
      <c r="H59" s="24"/>
      <c r="I59" s="24">
        <v>3369</v>
      </c>
    </row>
    <row r="60" spans="2:9" s="12" customFormat="1" ht="12.75">
      <c r="B60" s="12" t="s">
        <v>87</v>
      </c>
      <c r="G60" s="24">
        <v>0</v>
      </c>
      <c r="H60" s="24"/>
      <c r="I60" s="24">
        <v>-76</v>
      </c>
    </row>
    <row r="61" spans="2:9" s="12" customFormat="1" ht="12.75">
      <c r="B61" s="12" t="s">
        <v>88</v>
      </c>
      <c r="G61" s="24">
        <v>-2833</v>
      </c>
      <c r="H61" s="24"/>
      <c r="I61" s="24">
        <v>-1525</v>
      </c>
    </row>
    <row r="62" spans="7:9" s="12" customFormat="1" ht="12.75">
      <c r="G62" s="24"/>
      <c r="H62" s="24"/>
      <c r="I62" s="24"/>
    </row>
    <row r="63" spans="2:9" s="12" customFormat="1" ht="12.75">
      <c r="B63" s="12" t="s">
        <v>89</v>
      </c>
      <c r="G63" s="27">
        <f>SUM(G58:G62)</f>
        <v>-3107</v>
      </c>
      <c r="H63" s="24"/>
      <c r="I63" s="27">
        <f>SUM(I58:I62)</f>
        <v>-2205</v>
      </c>
    </row>
    <row r="64" spans="7:9" s="12" customFormat="1" ht="12.75">
      <c r="G64" s="28"/>
      <c r="H64" s="24"/>
      <c r="I64" s="28"/>
    </row>
    <row r="65" spans="1:9" s="12" customFormat="1" ht="12.75">
      <c r="A65" s="5" t="s">
        <v>90</v>
      </c>
      <c r="G65" s="24">
        <f>+G44+G54+G63</f>
        <v>-1425</v>
      </c>
      <c r="H65" s="24"/>
      <c r="I65" s="24">
        <f>+I44+I54+I63</f>
        <v>1673</v>
      </c>
    </row>
    <row r="66" spans="1:9" s="12" customFormat="1" ht="12.75">
      <c r="A66" s="5" t="s">
        <v>91</v>
      </c>
      <c r="G66" s="24">
        <v>4699</v>
      </c>
      <c r="H66" s="24"/>
      <c r="I66" s="24">
        <v>3308</v>
      </c>
    </row>
    <row r="67" spans="1:9" s="12" customFormat="1" ht="12.75">
      <c r="A67" s="12" t="s">
        <v>92</v>
      </c>
      <c r="G67" s="24">
        <v>-4</v>
      </c>
      <c r="H67" s="24"/>
      <c r="I67" s="24">
        <v>76</v>
      </c>
    </row>
    <row r="68" spans="1:9" s="12" customFormat="1" ht="13.5" thickBot="1">
      <c r="A68" s="5" t="s">
        <v>93</v>
      </c>
      <c r="G68" s="29">
        <f>SUM(G65:G67)</f>
        <v>3270</v>
      </c>
      <c r="H68" s="24"/>
      <c r="I68" s="29">
        <f>SUM(I65:I67)</f>
        <v>5057</v>
      </c>
    </row>
    <row r="69" spans="1:9" s="12" customFormat="1" ht="13.5" thickTop="1">
      <c r="A69" s="5"/>
      <c r="G69" s="28"/>
      <c r="H69" s="24"/>
      <c r="I69" s="28"/>
    </row>
    <row r="70" spans="1:8" s="12" customFormat="1" ht="12.75">
      <c r="A70" s="12" t="s">
        <v>149</v>
      </c>
      <c r="G70" s="24"/>
      <c r="H70" s="24"/>
    </row>
    <row r="71" spans="1:8" s="12" customFormat="1" ht="12.75">
      <c r="A71" s="12" t="s">
        <v>150</v>
      </c>
      <c r="G71" s="24"/>
      <c r="H71" s="24"/>
    </row>
    <row r="72" spans="7:8" s="12" customFormat="1" ht="12.75">
      <c r="G72" s="24"/>
      <c r="H72" s="24"/>
    </row>
    <row r="73" spans="1:8" s="12" customFormat="1" ht="12.75">
      <c r="A73" s="30"/>
      <c r="G73" s="24"/>
      <c r="H73" s="24"/>
    </row>
    <row r="74" spans="7:8" s="12" customFormat="1" ht="12.75">
      <c r="G74" s="24"/>
      <c r="H74" s="24"/>
    </row>
    <row r="75" spans="7:8" s="12" customFormat="1" ht="12.75">
      <c r="G75" s="24"/>
      <c r="H75" s="24"/>
    </row>
    <row r="76" spans="7:8" s="12" customFormat="1" ht="12.75">
      <c r="G76" s="24"/>
      <c r="H76" s="24"/>
    </row>
    <row r="77" spans="7:8" s="12" customFormat="1" ht="12.75">
      <c r="G77" s="24"/>
      <c r="H77" s="24"/>
    </row>
    <row r="78" spans="7:8" s="12" customFormat="1" ht="12.75">
      <c r="G78" s="24"/>
      <c r="H78" s="24"/>
    </row>
    <row r="79" spans="7:8" s="12" customFormat="1" ht="12.75">
      <c r="G79" s="24"/>
      <c r="H79" s="24"/>
    </row>
    <row r="80" spans="7:8" s="12" customFormat="1" ht="12.75">
      <c r="G80" s="24"/>
      <c r="H80" s="24"/>
    </row>
    <row r="81" spans="7:8" s="12" customFormat="1" ht="12.75">
      <c r="G81" s="24"/>
      <c r="H81" s="24"/>
    </row>
    <row r="82" spans="7:8" s="12" customFormat="1" ht="12.75">
      <c r="G82" s="24"/>
      <c r="H82" s="24"/>
    </row>
    <row r="83" spans="7:8" s="12" customFormat="1" ht="12.75">
      <c r="G83" s="24"/>
      <c r="H83" s="24"/>
    </row>
    <row r="84" spans="7:8" s="12" customFormat="1" ht="12.75">
      <c r="G84" s="24"/>
      <c r="H84" s="24"/>
    </row>
    <row r="85" spans="7:8" s="12" customFormat="1" ht="12.75">
      <c r="G85" s="24"/>
      <c r="H85" s="24"/>
    </row>
    <row r="86" spans="7:8" s="12" customFormat="1" ht="12.75">
      <c r="G86" s="24"/>
      <c r="H86" s="24"/>
    </row>
    <row r="87" spans="7:8" s="12" customFormat="1" ht="12.75">
      <c r="G87" s="24"/>
      <c r="H87" s="24"/>
    </row>
    <row r="88" spans="7:8" s="12" customFormat="1" ht="12.75">
      <c r="G88" s="24"/>
      <c r="H88" s="24"/>
    </row>
    <row r="89" spans="7:8" s="12" customFormat="1" ht="12.75">
      <c r="G89" s="24"/>
      <c r="H89" s="24"/>
    </row>
    <row r="90" spans="7:8" s="12" customFormat="1" ht="12.75">
      <c r="G90" s="24"/>
      <c r="H90" s="24"/>
    </row>
    <row r="91" s="12" customFormat="1" ht="12.75">
      <c r="G91" s="24"/>
    </row>
    <row r="92" s="12" customFormat="1" ht="12.75">
      <c r="G92" s="24"/>
    </row>
    <row r="93" s="12" customFormat="1" ht="12.75">
      <c r="G93" s="24"/>
    </row>
    <row r="94" s="12" customFormat="1" ht="12.75">
      <c r="G94" s="24"/>
    </row>
    <row r="95" s="12" customFormat="1" ht="12.75">
      <c r="G95" s="24"/>
    </row>
    <row r="96" s="12" customFormat="1" ht="12.75">
      <c r="G96" s="24"/>
    </row>
    <row r="97" s="12" customFormat="1" ht="12.75">
      <c r="G97" s="24"/>
    </row>
    <row r="98" s="12" customFormat="1" ht="12.75">
      <c r="G98" s="24"/>
    </row>
    <row r="99" s="12" customFormat="1" ht="12.75">
      <c r="G99" s="24"/>
    </row>
    <row r="100" s="12" customFormat="1" ht="12.75">
      <c r="G100" s="24"/>
    </row>
    <row r="101" s="12" customFormat="1" ht="12.75">
      <c r="G101" s="24"/>
    </row>
    <row r="102" s="12" customFormat="1" ht="12.75">
      <c r="G102" s="24"/>
    </row>
    <row r="103" s="12" customFormat="1" ht="12.75">
      <c r="G103" s="24"/>
    </row>
    <row r="104" s="12" customFormat="1" ht="12.75">
      <c r="G104" s="24"/>
    </row>
    <row r="105" s="12" customFormat="1" ht="12.75">
      <c r="G105" s="24"/>
    </row>
    <row r="106" s="12" customFormat="1" ht="12.75">
      <c r="G106" s="24"/>
    </row>
    <row r="107" s="12" customFormat="1" ht="12.75">
      <c r="G107" s="24"/>
    </row>
    <row r="108" s="12" customFormat="1" ht="12.75">
      <c r="G108" s="24"/>
    </row>
    <row r="109" s="12" customFormat="1" ht="12.75">
      <c r="G109" s="24"/>
    </row>
    <row r="110" s="12" customFormat="1" ht="12.75">
      <c r="G110" s="24"/>
    </row>
    <row r="111" s="12" customFormat="1" ht="12.75">
      <c r="G111" s="24"/>
    </row>
    <row r="112" s="12" customFormat="1" ht="12.75">
      <c r="G112" s="24"/>
    </row>
    <row r="113" s="12" customFormat="1" ht="12.75">
      <c r="G113" s="24"/>
    </row>
    <row r="114" s="12" customFormat="1" ht="12.75">
      <c r="G114" s="24"/>
    </row>
    <row r="115" s="12" customFormat="1" ht="12.75">
      <c r="G115" s="24"/>
    </row>
    <row r="116" s="12" customFormat="1" ht="12.75">
      <c r="G116" s="24"/>
    </row>
    <row r="117" s="12" customFormat="1" ht="12.75">
      <c r="G117" s="24"/>
    </row>
    <row r="118" s="12" customFormat="1" ht="12.75">
      <c r="G118" s="24"/>
    </row>
    <row r="119" s="12" customFormat="1" ht="12.75">
      <c r="G119" s="24"/>
    </row>
    <row r="120" s="12" customFormat="1" ht="12.75">
      <c r="G120" s="24"/>
    </row>
    <row r="121" s="12" customFormat="1" ht="12.75">
      <c r="G121" s="24"/>
    </row>
    <row r="122" s="12" customFormat="1" ht="12.75">
      <c r="G122" s="24"/>
    </row>
    <row r="123" s="12" customFormat="1" ht="12.75">
      <c r="G123" s="24"/>
    </row>
    <row r="124" s="12" customFormat="1" ht="12.75">
      <c r="G124" s="24"/>
    </row>
    <row r="125" s="12" customFormat="1" ht="12.75">
      <c r="G125" s="24"/>
    </row>
    <row r="126" s="12" customFormat="1" ht="12.75">
      <c r="G126" s="24"/>
    </row>
    <row r="127" s="12" customFormat="1" ht="12.75">
      <c r="G127" s="24"/>
    </row>
    <row r="128" s="12" customFormat="1" ht="12.75">
      <c r="G128" s="24"/>
    </row>
    <row r="129" s="12" customFormat="1" ht="12.75">
      <c r="G129" s="24"/>
    </row>
    <row r="130" s="12" customFormat="1" ht="12.75">
      <c r="G130" s="24"/>
    </row>
    <row r="131" s="12" customFormat="1" ht="12.75">
      <c r="G131" s="24"/>
    </row>
    <row r="132" s="12" customFormat="1" ht="12.75">
      <c r="G132" s="24"/>
    </row>
  </sheetData>
  <sheetProtection/>
  <printOptions/>
  <pageMargins left="0.75" right="0.75" top="1" bottom="1" header="0.5" footer="0.5"/>
  <pageSetup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Celina Cheah</dc:creator>
  <cp:keywords/>
  <dc:description/>
  <cp:lastModifiedBy>agteh</cp:lastModifiedBy>
  <cp:lastPrinted>2010-05-27T06:20:38Z</cp:lastPrinted>
  <dcterms:created xsi:type="dcterms:W3CDTF">2010-05-13T04:19:22Z</dcterms:created>
  <dcterms:modified xsi:type="dcterms:W3CDTF">2010-05-27T09:33:59Z</dcterms:modified>
  <cp:category/>
  <cp:version/>
  <cp:contentType/>
  <cp:contentStatus/>
</cp:coreProperties>
</file>